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予実管理" sheetId="1" r:id="rId4"/>
    <sheet state="visible" name="案件一覧" sheetId="2" r:id="rId5"/>
  </sheets>
  <definedNames/>
  <calcPr/>
  <extLst>
    <ext uri="GoogleSheetsCustomDataVersion2">
      <go:sheetsCustomData xmlns:go="http://customooxmlschemas.google.com/" r:id="rId6" roundtripDataChecksum="mnzhAjJjW7XnxdjgAhL4XBi5tE4HAn9FsgWUdlvfEas="/>
    </ext>
  </extLst>
</workbook>
</file>

<file path=xl/sharedStrings.xml><?xml version="1.0" encoding="utf-8"?>
<sst xmlns="http://schemas.openxmlformats.org/spreadsheetml/2006/main" count="99" uniqueCount="86">
  <si>
    <t>月別予実管理表</t>
  </si>
  <si>
    <t>月</t>
  </si>
  <si>
    <t>売上目標</t>
  </si>
  <si>
    <t>加重予測</t>
  </si>
  <si>
    <t>予測達成率</t>
  </si>
  <si>
    <t>実績</t>
  </si>
  <si>
    <t>実績達成率</t>
  </si>
  <si>
    <t>差異</t>
  </si>
  <si>
    <t>案件数</t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</si>
  <si>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1</t>
    </r>
    <r>
      <rPr>
        <rFont val="Arial"/>
        <color theme="1"/>
        <sz val="10.0"/>
      </rPr>
      <t>月</t>
    </r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</si>
  <si>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2</t>
    </r>
    <r>
      <rPr>
        <rFont val="Arial"/>
        <color theme="1"/>
        <sz val="10.0"/>
      </rPr>
      <t>月</t>
    </r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</si>
  <si>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3</t>
    </r>
    <r>
      <rPr>
        <rFont val="Arial"/>
        <color theme="1"/>
        <sz val="10.0"/>
      </rPr>
      <t>月</t>
    </r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</si>
  <si>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4</t>
    </r>
    <r>
      <rPr>
        <rFont val="Arial"/>
        <color theme="1"/>
        <sz val="10.0"/>
      </rPr>
      <t>月</t>
    </r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</si>
  <si>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5</t>
    </r>
    <r>
      <rPr>
        <rFont val="Arial"/>
        <color theme="1"/>
        <sz val="10.0"/>
      </rPr>
      <t>月</t>
    </r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</si>
  <si>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6</t>
    </r>
    <r>
      <rPr>
        <rFont val="Arial"/>
        <color theme="1"/>
        <sz val="10.0"/>
      </rPr>
      <t>月</t>
    </r>
  </si>
  <si>
    <t>合計</t>
  </si>
  <si>
    <t>担当者別予実</t>
  </si>
  <si>
    <t>担当者</t>
  </si>
  <si>
    <t>予定金額合計</t>
  </si>
  <si>
    <t>加重予測合計</t>
  </si>
  <si>
    <t>実績合計</t>
  </si>
  <si>
    <t>佐藤</t>
  </si>
  <si>
    <t>田中</t>
  </si>
  <si>
    <t>ステージ別推奨確度</t>
  </si>
  <si>
    <t>ステージ</t>
  </si>
  <si>
    <t>推奨確度</t>
  </si>
  <si>
    <t>リード</t>
  </si>
  <si>
    <t>10%</t>
  </si>
  <si>
    <t>初回接触</t>
  </si>
  <si>
    <t>15%</t>
  </si>
  <si>
    <t>ヒアリング</t>
  </si>
  <si>
    <t>30%</t>
  </si>
  <si>
    <t>初回提案</t>
  </si>
  <si>
    <t>20%</t>
  </si>
  <si>
    <t>提案済</t>
  </si>
  <si>
    <t>50%</t>
  </si>
  <si>
    <t>見積提出</t>
  </si>
  <si>
    <t>70%</t>
  </si>
  <si>
    <t>契約書送付</t>
  </si>
  <si>
    <t>90%</t>
  </si>
  <si>
    <t>受注</t>
  </si>
  <si>
    <t>100%</t>
  </si>
  <si>
    <r>
      <rPr>
        <rFont val="Arial"/>
        <b/>
        <color rgb="FFFFFFFF"/>
        <sz val="10.0"/>
      </rPr>
      <t>案件</t>
    </r>
    <r>
      <rPr>
        <rFont val="Arial"/>
        <b/>
        <color rgb="FFFFFFFF"/>
        <sz val="10.0"/>
      </rPr>
      <t>No.</t>
    </r>
  </si>
  <si>
    <t>顧客名</t>
  </si>
  <si>
    <t>案件名</t>
  </si>
  <si>
    <t>商品・サービス</t>
  </si>
  <si>
    <t>予定金額</t>
  </si>
  <si>
    <t>確度（%）</t>
  </si>
  <si>
    <t>加重金額</t>
  </si>
  <si>
    <t>受注予定月</t>
  </si>
  <si>
    <t>受注予定日</t>
  </si>
  <si>
    <t>実受注日</t>
  </si>
  <si>
    <t>実受注金額</t>
  </si>
  <si>
    <t>備考</t>
  </si>
  <si>
    <t>D-001</t>
  </si>
  <si>
    <r>
      <rPr>
        <rFont val="Arial"/>
        <color theme="1"/>
        <sz val="10.0"/>
      </rPr>
      <t>株式会社</t>
    </r>
    <r>
      <rPr>
        <rFont val="Arial"/>
        <color theme="1"/>
        <sz val="10.0"/>
      </rPr>
      <t>ABC</t>
    </r>
  </si>
  <si>
    <t>システム導入案件</t>
  </si>
  <si>
    <t>基幹システム</t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</si>
  <si>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2</t>
    </r>
    <r>
      <rPr>
        <rFont val="Arial"/>
        <color theme="1"/>
        <sz val="10.0"/>
      </rPr>
      <t>月</t>
    </r>
  </si>
  <si>
    <t>2025/02/28</t>
  </si>
  <si>
    <t>D-002</t>
  </si>
  <si>
    <t>〇〇商事</t>
  </si>
  <si>
    <t>業務改善プロジェクト</t>
  </si>
  <si>
    <t>コンサルティング</t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</si>
  <si>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2</t>
    </r>
    <r>
      <rPr>
        <rFont val="Arial"/>
        <color theme="1"/>
        <sz val="10.0"/>
      </rPr>
      <t>月</t>
    </r>
  </si>
  <si>
    <t>2025/02/15</t>
  </si>
  <si>
    <t>D-003</t>
  </si>
  <si>
    <t>テスト工業</t>
  </si>
  <si>
    <t>設備更新</t>
  </si>
  <si>
    <t>製造設備</t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</si>
  <si>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1</t>
    </r>
    <r>
      <rPr>
        <rFont val="Arial"/>
        <color theme="1"/>
        <sz val="10.0"/>
      </rPr>
      <t>月</t>
    </r>
  </si>
  <si>
    <t>2025/01/31</t>
  </si>
  <si>
    <t>2025/01/25</t>
  </si>
  <si>
    <t>受注完了</t>
  </si>
  <si>
    <t>D-004</t>
  </si>
  <si>
    <t>サンプル電機</t>
  </si>
  <si>
    <r>
      <rPr>
        <rFont val="Arial"/>
        <color theme="1"/>
        <sz val="10.0"/>
      </rPr>
      <t>IT</t>
    </r>
    <r>
      <rPr>
        <rFont val="Arial"/>
        <color theme="1"/>
        <sz val="10.0"/>
      </rPr>
      <t>基盤構築</t>
    </r>
  </si>
  <si>
    <t>インフラ構築</t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</si>
  <si>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3</t>
    </r>
    <r>
      <rPr>
        <rFont val="Arial"/>
        <color theme="1"/>
        <sz val="10.0"/>
      </rPr>
      <t>月</t>
    </r>
  </si>
  <si>
    <t>2025/03/31</t>
  </si>
  <si>
    <t>D-005</t>
  </si>
  <si>
    <t>△△建設</t>
  </si>
  <si>
    <t>管理システム</t>
  </si>
  <si>
    <t>クラウドサービス</t>
  </si>
  <si>
    <r>
      <rPr>
        <rFont val="Arial"/>
        <color theme="1"/>
        <sz val="10.0"/>
      </rPr>
      <t>2025</t>
    </r>
    <r>
      <rPr>
        <rFont val="Arial"/>
        <color theme="1"/>
        <sz val="10.0"/>
      </rPr>
      <t>年</t>
    </r>
    <r>
      <rPr>
        <rFont val="Arial"/>
        <color theme="1"/>
        <sz val="10.0"/>
      </rPr>
      <t>3</t>
    </r>
    <r>
      <rPr>
        <rFont val="Arial"/>
        <color theme="1"/>
        <sz val="10.0"/>
      </rPr>
      <t>月</t>
    </r>
  </si>
  <si>
    <t>2025/03/15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</si>
</sst>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¥#,##0"/>
  </numFmts>
  <fonts count="6">
    <font>
      <sz val="11.0"/>
      <color theme="1"/>
      <name val="Calibri"/>
      <scheme val="minor"/>
    </font>
    <font>
      <b/>
      <sz val="14.0"/>
      <color theme="1"/>
      <name val="Arial"/>
    </font>
    <font>
      <b/>
      <sz val="10.0"/>
      <color rgb="FFFFFFFF"/>
      <name val="Arial"/>
    </font>
    <font>
      <sz val="10.0"/>
      <color theme="1"/>
      <name val="Arial"/>
    </font>
    <font>
      <b/>
      <sz val="10.0"/>
      <color theme="1"/>
      <name val="Arial"/>
    </font>
    <font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E2EFDA"/>
        <bgColor rgb="FFE2EFDA"/>
      </patternFill>
    </fill>
    <fill>
      <patternFill patternType="solid">
        <fgColor rgb="FFBDD7EE"/>
        <bgColor rgb="FFBDD7EE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0"/>
    </xf>
    <xf borderId="1" fillId="2" fontId="2" numFmtId="0" xfId="0" applyAlignment="1" applyBorder="1" applyFill="1" applyFont="1">
      <alignment horizontal="left" shrinkToFit="0" vertical="center" wrapText="1"/>
    </xf>
    <xf borderId="1" fillId="0" fontId="3" numFmtId="0" xfId="0" applyAlignment="1" applyBorder="1" applyFont="1">
      <alignment shrinkToFit="0" vertical="center" wrapText="0"/>
    </xf>
    <xf borderId="1" fillId="0" fontId="3" numFmtId="164" xfId="0" applyAlignment="1" applyBorder="1" applyFont="1" applyNumberFormat="1">
      <alignment shrinkToFit="0" vertical="center" wrapText="0"/>
    </xf>
    <xf borderId="1" fillId="0" fontId="3" numFmtId="9" xfId="0" applyAlignment="1" applyBorder="1" applyFont="1" applyNumberFormat="1">
      <alignment shrinkToFit="0" vertical="center" wrapText="0"/>
    </xf>
    <xf borderId="1" fillId="3" fontId="4" numFmtId="0" xfId="0" applyAlignment="1" applyBorder="1" applyFill="1" applyFont="1">
      <alignment shrinkToFit="0" vertical="center" wrapText="0"/>
    </xf>
    <xf borderId="1" fillId="3" fontId="4" numFmtId="164" xfId="0" applyAlignment="1" applyBorder="1" applyFont="1" applyNumberFormat="1">
      <alignment shrinkToFit="0" vertical="center" wrapText="0"/>
    </xf>
    <xf borderId="1" fillId="3" fontId="4" numFmtId="9" xfId="0" applyAlignment="1" applyBorder="1" applyFont="1" applyNumberFormat="1">
      <alignment shrinkToFit="0" vertical="center" wrapText="0"/>
    </xf>
    <xf borderId="0" fillId="0" fontId="3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4" fontId="2" numFmtId="0" xfId="0" applyAlignment="1" applyBorder="1" applyFill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4" fontId="2" numFmtId="0" xfId="0" applyAlignment="1" applyBorder="1" applyFont="1">
      <alignment shrinkToFit="0" vertical="center" wrapText="0"/>
    </xf>
    <xf borderId="1" fillId="0" fontId="3" numFmtId="0" xfId="0" applyAlignment="1" applyBorder="1" applyFont="1">
      <alignment horizontal="right" shrinkToFit="0" vertical="center" wrapText="0"/>
    </xf>
    <xf borderId="1" fillId="2" fontId="2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shrinkToFit="0" vertical="center" wrapText="0"/>
    </xf>
    <xf borderId="0" fillId="0" fontId="3" numFmtId="164" xfId="0" applyAlignment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  <tableStyles count="4">
    <tableStyle count="4" pivot="0" name="予実管理-style">
      <tableStyleElement dxfId="1" type="headerRow"/>
      <tableStyleElement dxfId="2" type="firstRowStripe"/>
      <tableStyleElement dxfId="3" type="secondRowStripe"/>
      <tableStyleElement dxfId="4" type="totalRow"/>
    </tableStyle>
    <tableStyle count="3" pivot="0" name="予実管理-style 2">
      <tableStyleElement dxfId="1" type="headerRow"/>
      <tableStyleElement dxfId="2" type="firstRowStripe"/>
      <tableStyleElement dxfId="3" type="secondRowStripe"/>
    </tableStyle>
    <tableStyle count="3" pivot="0" name="予実管理-style 3">
      <tableStyleElement dxfId="1" type="headerRow"/>
      <tableStyleElement dxfId="2" type="firstRowStripe"/>
      <tableStyleElement dxfId="3" type="secondRowStripe"/>
    </tableStyle>
    <tableStyle count="3" pivot="0" name="案件一覧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A2:H9" displayName="Table_1" name="Table_1" id="1">
  <tableColumns count="8">
    <tableColumn totalsRowLabel="合計" name="月" id="1"/>
    <tableColumn totalsRowFunction="custom" name="売上目標" id="2"/>
    <tableColumn totalsRowFunction="custom" name="加重予測" id="3"/>
    <tableColumn totalsRowFunction="custom" name="予測達成率" id="4"/>
    <tableColumn totalsRowFunction="custom" name="実績" id="5"/>
    <tableColumn totalsRowFunction="custom" name="実績達成率" id="6"/>
    <tableColumn totalsRowFunction="custom" name="差異" id="7"/>
    <tableColumn totalsRowFunction="custom" name="案件数" id="8"/>
  </tableColumns>
  <tableStyleInfo name="予実管理-style" showColumnStripes="0" showFirstColumn="1" showLastColumn="1" showRowStripes="1"/>
</table>
</file>

<file path=xl/tables/table2.xml><?xml version="1.0" encoding="utf-8"?>
<table xmlns="http://schemas.openxmlformats.org/spreadsheetml/2006/main" ref="A12:E14" displayName="Table_2" name="Table_2" id="2">
  <tableColumns count="5">
    <tableColumn name="担当者" id="1"/>
    <tableColumn name="案件数" id="2"/>
    <tableColumn name="予定金額合計" id="3"/>
    <tableColumn name="加重予測合計" id="4"/>
    <tableColumn name="実績合計" id="5"/>
  </tableColumns>
  <tableStyleInfo name="予実管理-style 2" showColumnStripes="0" showFirstColumn="1" showLastColumn="1" showRowStripes="1"/>
</table>
</file>

<file path=xl/tables/table3.xml><?xml version="1.0" encoding="utf-8"?>
<table xmlns="http://schemas.openxmlformats.org/spreadsheetml/2006/main" ref="A17:B25" displayName="Table_3" name="Table_3" id="3">
  <tableColumns count="2">
    <tableColumn name="ステージ" id="1"/>
    <tableColumn name="推奨確度" id="2"/>
  </tableColumns>
  <tableStyleInfo name="予実管理-style 3" showColumnStripes="0" showFirstColumn="1" showLastColumn="1" showRowStripes="1"/>
</table>
</file>

<file path=xl/tables/table4.xml><?xml version="1.0" encoding="utf-8"?>
<table xmlns="http://schemas.openxmlformats.org/spreadsheetml/2006/main" ref="A1:N30" displayName="Table_4" name="Table_4" id="4">
  <tableColumns count="14">
    <tableColumn name="案件No." id="1"/>
    <tableColumn name="顧客名" id="2"/>
    <tableColumn name="案件名" id="3"/>
    <tableColumn name="担当者" id="4"/>
    <tableColumn name="商品・サービス" id="5"/>
    <tableColumn name="予定金額" id="6"/>
    <tableColumn name="ステージ" id="7"/>
    <tableColumn name="確度（%）" id="8"/>
    <tableColumn name="加重金額" id="9"/>
    <tableColumn name="受注予定月" id="10"/>
    <tableColumn name="受注予定日" id="11"/>
    <tableColumn name="実受注日" id="12"/>
    <tableColumn name="実受注金額" id="13"/>
    <tableColumn name="備考" id="14"/>
  </tableColumns>
  <tableStyleInfo name="案件一覧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3" width="14.0"/>
    <col customWidth="1" min="4" max="4" width="12.0"/>
    <col customWidth="1" min="5" max="5" width="14.0"/>
    <col customWidth="1" min="6" max="6" width="12.0"/>
    <col customWidth="1" min="7" max="7" width="14.0"/>
    <col customWidth="1" min="8" max="8" width="10.0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>
      <c r="A3" s="3" t="s">
        <v>9</v>
      </c>
      <c r="B3" s="4">
        <v>5000000.0</v>
      </c>
      <c r="C3" s="4">
        <f>SUMIF('案件一覧'!J:J,A3,'案件一覧'!I:I)</f>
        <v>7200000</v>
      </c>
      <c r="D3" s="5">
        <f t="shared" ref="D3:D9" si="1">IF(B3=0,"-",C3/B3)</f>
        <v>1.44</v>
      </c>
      <c r="E3" s="4">
        <f>SUMIF('案件一覧'!J:J,A3,'案件一覧'!M:M)</f>
        <v>8000000</v>
      </c>
      <c r="F3" s="5">
        <f t="shared" ref="F3:F9" si="2">IF(B3=0,"-",E3/B3)</f>
        <v>1.6</v>
      </c>
      <c r="G3" s="4">
        <f t="shared" ref="G3:G9" si="3">E3-B3</f>
        <v>3000000</v>
      </c>
      <c r="H3" s="3">
        <f>COUNTIF('案件一覧'!J:J,A3)</f>
        <v>1</v>
      </c>
    </row>
    <row r="4">
      <c r="A4" s="3" t="s">
        <v>10</v>
      </c>
      <c r="B4" s="4">
        <v>6000000.0</v>
      </c>
      <c r="C4" s="4">
        <f>SUMIF('案件一覧'!J:J,A4,'案件一覧'!I:I)</f>
        <v>4600000</v>
      </c>
      <c r="D4" s="5">
        <f t="shared" si="1"/>
        <v>0.7666666667</v>
      </c>
      <c r="E4" s="4">
        <f>SUMIF('案件一覧'!J:J,A4,'案件一覧'!M:M)</f>
        <v>0</v>
      </c>
      <c r="F4" s="5">
        <f t="shared" si="2"/>
        <v>0</v>
      </c>
      <c r="G4" s="4">
        <f t="shared" si="3"/>
        <v>-6000000</v>
      </c>
      <c r="H4" s="3">
        <f>COUNTIF('案件一覧'!J:J,A4)</f>
        <v>2</v>
      </c>
    </row>
    <row r="5">
      <c r="A5" s="3" t="s">
        <v>11</v>
      </c>
      <c r="B5" s="4">
        <v>7000000.0</v>
      </c>
      <c r="C5" s="4">
        <f>SUMIF('案件一覧'!J:J,A5,'案件一覧'!I:I)</f>
        <v>1750000</v>
      </c>
      <c r="D5" s="5">
        <f t="shared" si="1"/>
        <v>0.25</v>
      </c>
      <c r="E5" s="4">
        <f>SUMIF('案件一覧'!J:J,A5,'案件一覧'!M:M)</f>
        <v>0</v>
      </c>
      <c r="F5" s="5">
        <f t="shared" si="2"/>
        <v>0</v>
      </c>
      <c r="G5" s="4">
        <f t="shared" si="3"/>
        <v>-7000000</v>
      </c>
      <c r="H5" s="3">
        <f>COUNTIF('案件一覧'!J:J,A5)</f>
        <v>2</v>
      </c>
    </row>
    <row r="6">
      <c r="A6" s="3" t="s">
        <v>12</v>
      </c>
      <c r="B6" s="4">
        <v>6500000.0</v>
      </c>
      <c r="C6" s="4">
        <f>SUMIF('案件一覧'!J:J,A6,'案件一覧'!I:I)</f>
        <v>0</v>
      </c>
      <c r="D6" s="5">
        <f t="shared" si="1"/>
        <v>0</v>
      </c>
      <c r="E6" s="4">
        <f>SUMIF('案件一覧'!J:J,A6,'案件一覧'!M:M)</f>
        <v>0</v>
      </c>
      <c r="F6" s="5">
        <f t="shared" si="2"/>
        <v>0</v>
      </c>
      <c r="G6" s="4">
        <f t="shared" si="3"/>
        <v>-6500000</v>
      </c>
      <c r="H6" s="3">
        <f>COUNTIF('案件一覧'!J:J,A6)</f>
        <v>0</v>
      </c>
    </row>
    <row r="7">
      <c r="A7" s="3" t="s">
        <v>13</v>
      </c>
      <c r="B7" s="4">
        <v>7000000.0</v>
      </c>
      <c r="C7" s="4">
        <f>SUMIF('案件一覧'!J:J,A7,'案件一覧'!I:I)</f>
        <v>0</v>
      </c>
      <c r="D7" s="5">
        <f t="shared" si="1"/>
        <v>0</v>
      </c>
      <c r="E7" s="4">
        <f>SUMIF('案件一覧'!J:J,A7,'案件一覧'!M:M)</f>
        <v>0</v>
      </c>
      <c r="F7" s="5">
        <f t="shared" si="2"/>
        <v>0</v>
      </c>
      <c r="G7" s="4">
        <f t="shared" si="3"/>
        <v>-7000000</v>
      </c>
      <c r="H7" s="3">
        <f>COUNTIF('案件一覧'!J:J,A7)</f>
        <v>0</v>
      </c>
    </row>
    <row r="8">
      <c r="A8" s="3" t="s">
        <v>14</v>
      </c>
      <c r="B8" s="4">
        <v>8000000.0</v>
      </c>
      <c r="C8" s="4">
        <f>SUMIF('案件一覧'!J:J,A8,'案件一覧'!I:I)</f>
        <v>0</v>
      </c>
      <c r="D8" s="5">
        <f t="shared" si="1"/>
        <v>0</v>
      </c>
      <c r="E8" s="4">
        <f>SUMIF('案件一覧'!J:J,A8,'案件一覧'!M:M)</f>
        <v>0</v>
      </c>
      <c r="F8" s="5">
        <f t="shared" si="2"/>
        <v>0</v>
      </c>
      <c r="G8" s="4">
        <f t="shared" si="3"/>
        <v>-8000000</v>
      </c>
      <c r="H8" s="3">
        <f>COUNTIF('案件一覧'!J:J,A8)</f>
        <v>0</v>
      </c>
    </row>
    <row r="9">
      <c r="A9" s="6" t="s">
        <v>15</v>
      </c>
      <c r="B9" s="7">
        <f t="shared" ref="B9:C9" si="4">SUM(B3:B8)</f>
        <v>39500000</v>
      </c>
      <c r="C9" s="7">
        <f t="shared" si="4"/>
        <v>13550000</v>
      </c>
      <c r="D9" s="8">
        <f t="shared" si="1"/>
        <v>0.3430379747</v>
      </c>
      <c r="E9" s="7">
        <f>SUM(E3:E8)</f>
        <v>8000000</v>
      </c>
      <c r="F9" s="8">
        <f t="shared" si="2"/>
        <v>0.2025316456</v>
      </c>
      <c r="G9" s="7">
        <f t="shared" si="3"/>
        <v>-31500000</v>
      </c>
      <c r="H9" s="6">
        <f>SUM(H3:H8)</f>
        <v>5</v>
      </c>
    </row>
    <row r="10">
      <c r="A10" s="9"/>
      <c r="B10" s="9"/>
      <c r="C10" s="9"/>
      <c r="D10" s="9"/>
      <c r="E10" s="9"/>
      <c r="F10" s="9"/>
      <c r="G10" s="9"/>
      <c r="H10" s="9"/>
    </row>
    <row r="11">
      <c r="A11" s="1" t="s">
        <v>16</v>
      </c>
      <c r="B11" s="10"/>
      <c r="C11" s="10"/>
      <c r="D11" s="10"/>
      <c r="E11" s="10"/>
      <c r="F11" s="10"/>
      <c r="G11" s="10"/>
      <c r="H11" s="10"/>
    </row>
    <row r="12">
      <c r="A12" s="11" t="s">
        <v>17</v>
      </c>
      <c r="B12" s="11" t="s">
        <v>8</v>
      </c>
      <c r="C12" s="11" t="s">
        <v>18</v>
      </c>
      <c r="D12" s="11" t="s">
        <v>19</v>
      </c>
      <c r="E12" s="11" t="s">
        <v>20</v>
      </c>
      <c r="F12" s="12"/>
      <c r="G12" s="12"/>
      <c r="H12" s="12"/>
    </row>
    <row r="13">
      <c r="A13" s="3" t="s">
        <v>21</v>
      </c>
      <c r="B13" s="3">
        <f>COUNTIF('案件一覧'!D:D,"佐藤")</f>
        <v>3</v>
      </c>
      <c r="C13" s="4">
        <f>SUMIF('案件一覧'!D:D,"佐藤",'案件一覧'!F:F)</f>
        <v>15000000</v>
      </c>
      <c r="D13" s="4">
        <f>SUMIF('案件一覧'!D:D,"佐藤",'案件一覧'!I:I)</f>
        <v>10100000</v>
      </c>
      <c r="E13" s="4">
        <f>SUMIF('案件一覧'!D:D,"佐藤",'案件一覧'!M:M)</f>
        <v>8000000</v>
      </c>
      <c r="F13" s="9"/>
      <c r="G13" s="9"/>
      <c r="H13" s="9"/>
    </row>
    <row r="14">
      <c r="A14" s="3" t="s">
        <v>22</v>
      </c>
      <c r="B14" s="3">
        <f>COUNTIF('案件一覧'!D:D,"田中")</f>
        <v>2</v>
      </c>
      <c r="C14" s="4">
        <f>SUMIF('案件一覧'!D:D,"田中",'案件一覧'!F:F)</f>
        <v>7500000</v>
      </c>
      <c r="D14" s="4">
        <f>SUMIF('案件一覧'!D:D,"田中",'案件一覧'!I:I)</f>
        <v>3450000</v>
      </c>
      <c r="E14" s="4">
        <f>SUMIF('案件一覧'!D:D,"田中",'案件一覧'!M:M)</f>
        <v>0</v>
      </c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1" t="s">
        <v>23</v>
      </c>
      <c r="B16" s="10"/>
      <c r="C16" s="10"/>
      <c r="D16" s="10"/>
      <c r="E16" s="10"/>
      <c r="F16" s="10"/>
      <c r="G16" s="10"/>
      <c r="H16" s="10"/>
    </row>
    <row r="17" ht="15.75" customHeight="1">
      <c r="A17" s="13" t="s">
        <v>24</v>
      </c>
      <c r="B17" s="13" t="s">
        <v>25</v>
      </c>
      <c r="C17" s="9"/>
      <c r="D17" s="9"/>
      <c r="E17" s="9"/>
      <c r="F17" s="9"/>
      <c r="G17" s="9"/>
      <c r="H17" s="9"/>
    </row>
    <row r="18" ht="15.75" customHeight="1">
      <c r="A18" s="3" t="s">
        <v>26</v>
      </c>
      <c r="B18" s="14" t="s">
        <v>27</v>
      </c>
      <c r="C18" s="9"/>
      <c r="D18" s="9"/>
      <c r="E18" s="9"/>
      <c r="F18" s="9"/>
      <c r="G18" s="9"/>
      <c r="H18" s="9"/>
    </row>
    <row r="19" ht="15.75" customHeight="1">
      <c r="A19" s="3" t="s">
        <v>28</v>
      </c>
      <c r="B19" s="14" t="s">
        <v>29</v>
      </c>
      <c r="C19" s="9"/>
      <c r="D19" s="9"/>
      <c r="E19" s="9"/>
      <c r="F19" s="9"/>
      <c r="G19" s="9"/>
      <c r="H19" s="9"/>
    </row>
    <row r="20" ht="15.75" customHeight="1">
      <c r="A20" s="3" t="s">
        <v>30</v>
      </c>
      <c r="B20" s="14" t="s">
        <v>31</v>
      </c>
      <c r="C20" s="9"/>
      <c r="D20" s="9"/>
      <c r="E20" s="9"/>
      <c r="F20" s="9"/>
      <c r="G20" s="9"/>
      <c r="H20" s="9"/>
    </row>
    <row r="21" ht="15.75" customHeight="1">
      <c r="A21" s="3" t="s">
        <v>32</v>
      </c>
      <c r="B21" s="14" t="s">
        <v>33</v>
      </c>
      <c r="C21" s="9"/>
      <c r="D21" s="9"/>
      <c r="E21" s="9"/>
      <c r="F21" s="9"/>
      <c r="G21" s="9"/>
      <c r="H21" s="9"/>
    </row>
    <row r="22" ht="15.75" customHeight="1">
      <c r="A22" s="3" t="s">
        <v>34</v>
      </c>
      <c r="B22" s="14" t="s">
        <v>35</v>
      </c>
      <c r="C22" s="9"/>
      <c r="D22" s="9"/>
      <c r="E22" s="9"/>
      <c r="F22" s="9"/>
      <c r="G22" s="9"/>
      <c r="H22" s="9"/>
    </row>
    <row r="23" ht="15.75" customHeight="1">
      <c r="A23" s="3" t="s">
        <v>36</v>
      </c>
      <c r="B23" s="14" t="s">
        <v>37</v>
      </c>
      <c r="C23" s="9"/>
      <c r="D23" s="9"/>
      <c r="E23" s="9"/>
      <c r="F23" s="9"/>
      <c r="G23" s="9"/>
      <c r="H23" s="9"/>
    </row>
    <row r="24" ht="15.75" customHeight="1">
      <c r="A24" s="3" t="s">
        <v>38</v>
      </c>
      <c r="B24" s="14" t="s">
        <v>39</v>
      </c>
      <c r="C24" s="9"/>
      <c r="D24" s="9"/>
      <c r="E24" s="9"/>
      <c r="F24" s="9"/>
      <c r="G24" s="9"/>
      <c r="H24" s="9"/>
    </row>
    <row r="25" ht="15.75" customHeight="1">
      <c r="A25" s="3" t="s">
        <v>40</v>
      </c>
      <c r="B25" s="14" t="s">
        <v>41</v>
      </c>
      <c r="C25" s="9"/>
      <c r="D25" s="9"/>
      <c r="E25" s="9"/>
      <c r="F25" s="9"/>
      <c r="G25" s="9"/>
      <c r="H25" s="9"/>
    </row>
  </sheetData>
  <mergeCells count="1">
    <mergeCell ref="A1:H1"/>
  </mergeCells>
  <printOptions/>
  <pageMargins bottom="1.0" footer="0.0" header="0.0" left="0.75" right="0.75" top="1.0"/>
  <pageSetup paperSize="9" orientation="portrait"/>
  <drawing r:id="rId1"/>
  <tableParts count="3"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0"/>
    <col customWidth="1" min="2" max="2" width="20.0"/>
    <col customWidth="1" min="3" max="3" width="25.0"/>
    <col customWidth="1" min="4" max="4" width="10.0"/>
    <col customWidth="1" min="5" max="5" width="18.0"/>
    <col customWidth="1" min="6" max="6" width="14.0"/>
    <col customWidth="1" min="7" max="7" width="12.0"/>
    <col customWidth="1" min="8" max="8" width="10.0"/>
    <col customWidth="1" min="9" max="9" width="14.0"/>
    <col customWidth="1" min="10" max="12" width="12.0"/>
    <col customWidth="1" min="13" max="13" width="14.0"/>
    <col customWidth="1" min="14" max="14" width="20.0"/>
  </cols>
  <sheetData>
    <row r="1">
      <c r="A1" s="2" t="s">
        <v>42</v>
      </c>
      <c r="B1" s="2" t="s">
        <v>43</v>
      </c>
      <c r="C1" s="2" t="s">
        <v>44</v>
      </c>
      <c r="D1" s="2" t="s">
        <v>17</v>
      </c>
      <c r="E1" s="15" t="s">
        <v>45</v>
      </c>
      <c r="F1" s="2" t="s">
        <v>46</v>
      </c>
      <c r="G1" s="2" t="s">
        <v>24</v>
      </c>
      <c r="H1" s="15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</row>
    <row r="2">
      <c r="A2" s="16" t="s">
        <v>54</v>
      </c>
      <c r="B2" s="17" t="s">
        <v>55</v>
      </c>
      <c r="C2" s="17" t="s">
        <v>56</v>
      </c>
      <c r="D2" s="17" t="s">
        <v>21</v>
      </c>
      <c r="E2" s="17" t="s">
        <v>57</v>
      </c>
      <c r="F2" s="18">
        <v>5000000.0</v>
      </c>
      <c r="G2" s="17" t="s">
        <v>34</v>
      </c>
      <c r="H2" s="16">
        <v>50.0</v>
      </c>
      <c r="I2" s="18">
        <f t="shared" ref="I2:I6" si="1">F2*H2/100</f>
        <v>2500000</v>
      </c>
      <c r="J2" s="17" t="s">
        <v>58</v>
      </c>
      <c r="K2" s="17" t="s">
        <v>59</v>
      </c>
      <c r="L2" s="16"/>
      <c r="M2" s="18"/>
      <c r="N2" s="16"/>
    </row>
    <row r="3">
      <c r="A3" s="16" t="s">
        <v>60</v>
      </c>
      <c r="B3" s="17" t="s">
        <v>61</v>
      </c>
      <c r="C3" s="17" t="s">
        <v>62</v>
      </c>
      <c r="D3" s="17" t="s">
        <v>22</v>
      </c>
      <c r="E3" s="17" t="s">
        <v>63</v>
      </c>
      <c r="F3" s="18">
        <v>3000000.0</v>
      </c>
      <c r="G3" s="17" t="s">
        <v>36</v>
      </c>
      <c r="H3" s="16">
        <v>70.0</v>
      </c>
      <c r="I3" s="18">
        <f t="shared" si="1"/>
        <v>2100000</v>
      </c>
      <c r="J3" s="17" t="s">
        <v>64</v>
      </c>
      <c r="K3" s="17" t="s">
        <v>65</v>
      </c>
      <c r="L3" s="16"/>
      <c r="M3" s="18"/>
      <c r="N3" s="16"/>
    </row>
    <row r="4">
      <c r="A4" s="16" t="s">
        <v>66</v>
      </c>
      <c r="B4" s="17" t="s">
        <v>67</v>
      </c>
      <c r="C4" s="17" t="s">
        <v>68</v>
      </c>
      <c r="D4" s="17" t="s">
        <v>21</v>
      </c>
      <c r="E4" s="17" t="s">
        <v>69</v>
      </c>
      <c r="F4" s="18">
        <v>8000000.0</v>
      </c>
      <c r="G4" s="17" t="s">
        <v>38</v>
      </c>
      <c r="H4" s="16">
        <v>90.0</v>
      </c>
      <c r="I4" s="18">
        <f t="shared" si="1"/>
        <v>7200000</v>
      </c>
      <c r="J4" s="17" t="s">
        <v>70</v>
      </c>
      <c r="K4" s="17" t="s">
        <v>71</v>
      </c>
      <c r="L4" s="17" t="s">
        <v>72</v>
      </c>
      <c r="M4" s="18">
        <v>8000000.0</v>
      </c>
      <c r="N4" s="17" t="s">
        <v>73</v>
      </c>
    </row>
    <row r="5">
      <c r="A5" s="16" t="s">
        <v>74</v>
      </c>
      <c r="B5" s="17" t="s">
        <v>75</v>
      </c>
      <c r="C5" s="16" t="s">
        <v>76</v>
      </c>
      <c r="D5" s="17" t="s">
        <v>22</v>
      </c>
      <c r="E5" s="17" t="s">
        <v>77</v>
      </c>
      <c r="F5" s="18">
        <v>4500000.0</v>
      </c>
      <c r="G5" s="17" t="s">
        <v>30</v>
      </c>
      <c r="H5" s="16">
        <v>30.0</v>
      </c>
      <c r="I5" s="18">
        <f t="shared" si="1"/>
        <v>1350000</v>
      </c>
      <c r="J5" s="17" t="s">
        <v>78</v>
      </c>
      <c r="K5" s="17" t="s">
        <v>79</v>
      </c>
      <c r="L5" s="16"/>
      <c r="M5" s="18"/>
      <c r="N5" s="16"/>
    </row>
    <row r="6">
      <c r="A6" s="16" t="s">
        <v>80</v>
      </c>
      <c r="B6" s="17" t="s">
        <v>81</v>
      </c>
      <c r="C6" s="17" t="s">
        <v>82</v>
      </c>
      <c r="D6" s="17" t="s">
        <v>21</v>
      </c>
      <c r="E6" s="17" t="s">
        <v>83</v>
      </c>
      <c r="F6" s="18">
        <v>2000000.0</v>
      </c>
      <c r="G6" s="17" t="s">
        <v>32</v>
      </c>
      <c r="H6" s="16">
        <v>20.0</v>
      </c>
      <c r="I6" s="18">
        <f t="shared" si="1"/>
        <v>400000</v>
      </c>
      <c r="J6" s="17" t="s">
        <v>84</v>
      </c>
      <c r="K6" s="17" t="s">
        <v>85</v>
      </c>
      <c r="L6" s="16"/>
      <c r="M6" s="18"/>
      <c r="N6" s="16"/>
    </row>
    <row r="7">
      <c r="A7" s="16"/>
      <c r="B7" s="16"/>
      <c r="C7" s="16"/>
      <c r="D7" s="16"/>
      <c r="E7" s="16"/>
      <c r="F7" s="18"/>
      <c r="G7" s="17"/>
      <c r="H7" s="16"/>
      <c r="I7" s="18"/>
      <c r="J7" s="17"/>
      <c r="K7" s="16"/>
      <c r="L7" s="16"/>
      <c r="M7" s="18"/>
      <c r="N7" s="16"/>
    </row>
    <row r="8">
      <c r="A8" s="16"/>
      <c r="B8" s="16"/>
      <c r="C8" s="16"/>
      <c r="D8" s="16"/>
      <c r="E8" s="16"/>
      <c r="F8" s="18"/>
      <c r="G8" s="17"/>
      <c r="H8" s="16"/>
      <c r="I8" s="18"/>
      <c r="J8" s="17"/>
      <c r="K8" s="16"/>
      <c r="L8" s="16"/>
      <c r="M8" s="18"/>
      <c r="N8" s="16"/>
    </row>
    <row r="9">
      <c r="A9" s="16"/>
      <c r="B9" s="16"/>
      <c r="C9" s="16"/>
      <c r="D9" s="16"/>
      <c r="E9" s="16"/>
      <c r="F9" s="18"/>
      <c r="G9" s="17"/>
      <c r="H9" s="16"/>
      <c r="I9" s="18"/>
      <c r="J9" s="17"/>
      <c r="K9" s="16"/>
      <c r="L9" s="16"/>
      <c r="M9" s="18"/>
      <c r="N9" s="16"/>
    </row>
    <row r="10">
      <c r="A10" s="16"/>
      <c r="B10" s="16"/>
      <c r="C10" s="16"/>
      <c r="D10" s="16"/>
      <c r="E10" s="16"/>
      <c r="F10" s="18"/>
      <c r="G10" s="17"/>
      <c r="H10" s="16"/>
      <c r="I10" s="18"/>
      <c r="J10" s="17"/>
      <c r="K10" s="16"/>
      <c r="L10" s="16"/>
      <c r="M10" s="18"/>
      <c r="N10" s="16"/>
    </row>
    <row r="11">
      <c r="A11" s="16"/>
      <c r="B11" s="16"/>
      <c r="C11" s="16"/>
      <c r="D11" s="16"/>
      <c r="E11" s="16"/>
      <c r="F11" s="18"/>
      <c r="G11" s="17"/>
      <c r="H11" s="16"/>
      <c r="I11" s="18"/>
      <c r="J11" s="17"/>
      <c r="K11" s="16"/>
      <c r="L11" s="16"/>
      <c r="M11" s="18"/>
      <c r="N11" s="16"/>
    </row>
    <row r="12">
      <c r="A12" s="16"/>
      <c r="B12" s="16"/>
      <c r="C12" s="16"/>
      <c r="D12" s="16"/>
      <c r="E12" s="16"/>
      <c r="F12" s="18"/>
      <c r="G12" s="17"/>
      <c r="H12" s="16"/>
      <c r="I12" s="18"/>
      <c r="J12" s="17"/>
      <c r="K12" s="16"/>
      <c r="L12" s="16"/>
      <c r="M12" s="18"/>
      <c r="N12" s="16"/>
    </row>
    <row r="13">
      <c r="A13" s="16"/>
      <c r="B13" s="16"/>
      <c r="C13" s="16"/>
      <c r="D13" s="16"/>
      <c r="E13" s="16"/>
      <c r="F13" s="18"/>
      <c r="G13" s="17"/>
      <c r="H13" s="16"/>
      <c r="I13" s="18"/>
      <c r="J13" s="17"/>
      <c r="K13" s="16"/>
      <c r="L13" s="16"/>
      <c r="M13" s="18"/>
      <c r="N13" s="16"/>
    </row>
    <row r="14">
      <c r="A14" s="16"/>
      <c r="B14" s="16"/>
      <c r="C14" s="16"/>
      <c r="D14" s="16"/>
      <c r="E14" s="16"/>
      <c r="F14" s="18"/>
      <c r="G14" s="17"/>
      <c r="H14" s="16"/>
      <c r="I14" s="18"/>
      <c r="J14" s="17"/>
      <c r="K14" s="16"/>
      <c r="L14" s="16"/>
      <c r="M14" s="18"/>
      <c r="N14" s="16"/>
    </row>
    <row r="15">
      <c r="A15" s="16"/>
      <c r="B15" s="16"/>
      <c r="C15" s="16"/>
      <c r="D15" s="16"/>
      <c r="E15" s="16"/>
      <c r="F15" s="18"/>
      <c r="G15" s="17"/>
      <c r="H15" s="16"/>
      <c r="I15" s="18"/>
      <c r="J15" s="17"/>
      <c r="K15" s="16"/>
      <c r="L15" s="16"/>
      <c r="M15" s="18"/>
      <c r="N15" s="16"/>
    </row>
    <row r="16">
      <c r="A16" s="16"/>
      <c r="B16" s="16"/>
      <c r="C16" s="16"/>
      <c r="D16" s="16"/>
      <c r="E16" s="16"/>
      <c r="F16" s="18"/>
      <c r="G16" s="17"/>
      <c r="H16" s="16"/>
      <c r="I16" s="18"/>
      <c r="J16" s="17"/>
      <c r="K16" s="16"/>
      <c r="L16" s="16"/>
      <c r="M16" s="18"/>
      <c r="N16" s="16"/>
    </row>
    <row r="17">
      <c r="A17" s="16"/>
      <c r="B17" s="16"/>
      <c r="C17" s="16"/>
      <c r="D17" s="16"/>
      <c r="E17" s="16"/>
      <c r="F17" s="18"/>
      <c r="G17" s="17"/>
      <c r="H17" s="16"/>
      <c r="I17" s="18"/>
      <c r="J17" s="17"/>
      <c r="K17" s="16"/>
      <c r="L17" s="16"/>
      <c r="M17" s="18"/>
      <c r="N17" s="16"/>
    </row>
    <row r="18">
      <c r="A18" s="16"/>
      <c r="B18" s="16"/>
      <c r="C18" s="16"/>
      <c r="D18" s="16"/>
      <c r="E18" s="16"/>
      <c r="F18" s="18"/>
      <c r="G18" s="17"/>
      <c r="H18" s="16"/>
      <c r="I18" s="18"/>
      <c r="J18" s="17"/>
      <c r="K18" s="16"/>
      <c r="L18" s="16"/>
      <c r="M18" s="18"/>
      <c r="N18" s="16"/>
    </row>
    <row r="19">
      <c r="A19" s="16"/>
      <c r="B19" s="16"/>
      <c r="C19" s="16"/>
      <c r="D19" s="16"/>
      <c r="E19" s="16"/>
      <c r="F19" s="18"/>
      <c r="G19" s="17"/>
      <c r="H19" s="16"/>
      <c r="I19" s="18"/>
      <c r="J19" s="17"/>
      <c r="K19" s="16"/>
      <c r="L19" s="16"/>
      <c r="M19" s="18"/>
      <c r="N19" s="16"/>
    </row>
    <row r="20">
      <c r="A20" s="16"/>
      <c r="B20" s="16"/>
      <c r="C20" s="16"/>
      <c r="D20" s="16"/>
      <c r="E20" s="16"/>
      <c r="F20" s="18"/>
      <c r="G20" s="17"/>
      <c r="H20" s="16"/>
      <c r="I20" s="18"/>
      <c r="J20" s="17"/>
      <c r="K20" s="16"/>
      <c r="L20" s="16"/>
      <c r="M20" s="18"/>
      <c r="N20" s="16"/>
    </row>
    <row r="21" ht="15.75" customHeight="1">
      <c r="A21" s="16"/>
      <c r="B21" s="16"/>
      <c r="C21" s="16"/>
      <c r="D21" s="16"/>
      <c r="E21" s="16"/>
      <c r="F21" s="18"/>
      <c r="G21" s="17"/>
      <c r="H21" s="16"/>
      <c r="I21" s="18"/>
      <c r="J21" s="17"/>
      <c r="K21" s="16"/>
      <c r="L21" s="16"/>
      <c r="M21" s="18"/>
      <c r="N21" s="16"/>
    </row>
    <row r="22" ht="15.75" customHeight="1">
      <c r="A22" s="16"/>
      <c r="B22" s="16"/>
      <c r="C22" s="16"/>
      <c r="D22" s="16"/>
      <c r="E22" s="16"/>
      <c r="F22" s="18"/>
      <c r="G22" s="17"/>
      <c r="H22" s="16"/>
      <c r="I22" s="18"/>
      <c r="J22" s="17"/>
      <c r="K22" s="16"/>
      <c r="L22" s="16"/>
      <c r="M22" s="18"/>
      <c r="N22" s="16"/>
    </row>
    <row r="23" ht="15.75" customHeight="1">
      <c r="A23" s="16"/>
      <c r="B23" s="16"/>
      <c r="C23" s="16"/>
      <c r="D23" s="16"/>
      <c r="E23" s="16"/>
      <c r="F23" s="18"/>
      <c r="G23" s="17"/>
      <c r="H23" s="16"/>
      <c r="I23" s="18"/>
      <c r="J23" s="17"/>
      <c r="K23" s="16"/>
      <c r="L23" s="16"/>
      <c r="M23" s="18"/>
      <c r="N23" s="16"/>
    </row>
    <row r="24" ht="15.75" customHeight="1">
      <c r="A24" s="16"/>
      <c r="B24" s="16"/>
      <c r="C24" s="16"/>
      <c r="D24" s="16"/>
      <c r="E24" s="16"/>
      <c r="F24" s="18"/>
      <c r="G24" s="17"/>
      <c r="H24" s="16"/>
      <c r="I24" s="18"/>
      <c r="J24" s="17"/>
      <c r="K24" s="16"/>
      <c r="L24" s="16"/>
      <c r="M24" s="18"/>
      <c r="N24" s="16"/>
    </row>
    <row r="25" ht="15.75" customHeight="1">
      <c r="A25" s="16"/>
      <c r="B25" s="16"/>
      <c r="C25" s="16"/>
      <c r="D25" s="16"/>
      <c r="E25" s="16"/>
      <c r="F25" s="18"/>
      <c r="G25" s="17"/>
      <c r="H25" s="16"/>
      <c r="I25" s="18"/>
      <c r="J25" s="17"/>
      <c r="K25" s="16"/>
      <c r="L25" s="16"/>
      <c r="M25" s="18"/>
      <c r="N25" s="16"/>
    </row>
    <row r="26" ht="15.75" customHeight="1">
      <c r="A26" s="16"/>
      <c r="B26" s="16"/>
      <c r="C26" s="16"/>
      <c r="D26" s="16"/>
      <c r="E26" s="16"/>
      <c r="F26" s="18"/>
      <c r="G26" s="17"/>
      <c r="H26" s="16"/>
      <c r="I26" s="18"/>
      <c r="J26" s="17"/>
      <c r="K26" s="16"/>
      <c r="L26" s="16"/>
      <c r="M26" s="18"/>
      <c r="N26" s="16"/>
    </row>
    <row r="27" ht="15.75" customHeight="1">
      <c r="A27" s="16"/>
      <c r="B27" s="16"/>
      <c r="C27" s="16"/>
      <c r="D27" s="16"/>
      <c r="E27" s="16"/>
      <c r="F27" s="18"/>
      <c r="G27" s="17"/>
      <c r="H27" s="16"/>
      <c r="I27" s="18"/>
      <c r="J27" s="17"/>
      <c r="K27" s="16"/>
      <c r="L27" s="16"/>
      <c r="M27" s="18"/>
      <c r="N27" s="16"/>
    </row>
    <row r="28" ht="15.75" customHeight="1">
      <c r="A28" s="16"/>
      <c r="B28" s="16"/>
      <c r="C28" s="16"/>
      <c r="D28" s="16"/>
      <c r="E28" s="16"/>
      <c r="F28" s="18"/>
      <c r="G28" s="17"/>
      <c r="H28" s="16"/>
      <c r="I28" s="18"/>
      <c r="J28" s="17"/>
      <c r="K28" s="16"/>
      <c r="L28" s="16"/>
      <c r="M28" s="18"/>
      <c r="N28" s="16"/>
    </row>
    <row r="29" ht="15.75" customHeight="1">
      <c r="A29" s="16"/>
      <c r="B29" s="16"/>
      <c r="C29" s="16"/>
      <c r="D29" s="16"/>
      <c r="E29" s="16"/>
      <c r="F29" s="18"/>
      <c r="G29" s="17"/>
      <c r="H29" s="16"/>
      <c r="I29" s="18"/>
      <c r="J29" s="17"/>
      <c r="K29" s="16"/>
      <c r="L29" s="16"/>
      <c r="M29" s="18"/>
      <c r="N29" s="16"/>
    </row>
    <row r="30" ht="15.75" customHeight="1">
      <c r="A30" s="16"/>
      <c r="B30" s="16"/>
      <c r="C30" s="16"/>
      <c r="D30" s="16"/>
      <c r="E30" s="16"/>
      <c r="F30" s="18"/>
      <c r="G30" s="17"/>
      <c r="H30" s="16"/>
      <c r="I30" s="18"/>
      <c r="J30" s="17"/>
      <c r="K30" s="16"/>
      <c r="L30" s="16"/>
      <c r="M30" s="18"/>
      <c r="N30" s="16"/>
    </row>
  </sheetData>
  <dataValidations>
    <dataValidation type="list" allowBlank="1" sqref="G2:G30">
      <formula1>"リード,初回接触,ヒアリング,初回提案,提案済,見積提出,契約書送付,受注,失注"</formula1>
    </dataValidation>
    <dataValidation type="list" allowBlank="1" sqref="J2:J30">
      <formula1>"2025年1月,2025年2月,2025年3月,2025年4月,2025年5月,2025年6月,2025年7月,2025年8月,2025年9月,2025年10月,2025年11月,2025年12月"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2026-01-23T07:18:44Z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