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ダッシュボード" sheetId="1" r:id="rId4"/>
    <sheet state="visible" name="顧客管理" sheetId="2" r:id="rId5"/>
    <sheet state="visible" name="案件管理" sheetId="3" r:id="rId6"/>
    <sheet state="visible" name="目標管理" sheetId="4" r:id="rId7"/>
    <sheet state="visible" name="行動管理" sheetId="5" r:id="rId8"/>
  </sheets>
  <definedNames/>
  <calcPr/>
  <extLst>
    <ext uri="GoogleSheetsCustomDataVersion2">
      <go:sheetsCustomData xmlns:go="http://customooxmlschemas.google.com/" r:id="rId9" roundtripDataChecksum="HhNbIyVLPG34xLAB8PerVRPwZCSGtmdstefIcQoqehw="/>
    </ext>
  </extLst>
</workbook>
</file>

<file path=xl/sharedStrings.xml><?xml version="1.0" encoding="utf-8"?>
<sst xmlns="http://schemas.openxmlformats.org/spreadsheetml/2006/main" count="183" uniqueCount="148">
  <si>
    <t>営業管理ダッシュボード</t>
  </si>
  <si>
    <t>主要KPI</t>
  </si>
  <si>
    <t>総顧客数</t>
  </si>
  <si>
    <t>今月新規顧客</t>
  </si>
  <si>
    <t>進行中案件数</t>
  </si>
  <si>
    <t>今月売上目標</t>
  </si>
  <si>
    <t>今月売上実績</t>
  </si>
  <si>
    <t>達成率</t>
  </si>
  <si>
    <t>パイプライン（案件ステージ別）</t>
  </si>
  <si>
    <t>ステージ</t>
  </si>
  <si>
    <t>件数</t>
  </si>
  <si>
    <t>合計金額</t>
  </si>
  <si>
    <t>見込み</t>
  </si>
  <si>
    <t>アプローチ</t>
  </si>
  <si>
    <t>商談中</t>
  </si>
  <si>
    <t>提案中</t>
  </si>
  <si>
    <t>交渉中</t>
  </si>
  <si>
    <t>使い方</t>
  </si>
  <si>
    <r>
      <rPr>
        <rFont val="Arial"/>
        <color theme="1"/>
        <sz val="10.0"/>
      </rPr>
      <t xml:space="preserve">1. </t>
    </r>
    <r>
      <rPr>
        <rFont val="Arial"/>
        <color theme="1"/>
        <sz val="10.0"/>
      </rPr>
      <t>「顧客管理」シートに顧客情報を入力してください</t>
    </r>
  </si>
  <si>
    <r>
      <rPr>
        <rFont val="Arial"/>
        <color theme="1"/>
        <sz val="10.0"/>
      </rPr>
      <t xml:space="preserve">2. </t>
    </r>
    <r>
      <rPr>
        <rFont val="Arial"/>
        <color theme="1"/>
        <sz val="10.0"/>
      </rPr>
      <t>「案件管理」シートで商談の進捗を管理してください</t>
    </r>
  </si>
  <si>
    <r>
      <rPr>
        <rFont val="Arial"/>
        <color theme="1"/>
        <sz val="10.0"/>
      </rPr>
      <t xml:space="preserve">3. </t>
    </r>
    <r>
      <rPr>
        <rFont val="Arial"/>
        <color theme="1"/>
        <sz val="10.0"/>
      </rPr>
      <t>「目標管理」シートに月次目標と実績を入力してください</t>
    </r>
  </si>
  <si>
    <r>
      <rPr>
        <rFont val="Arial"/>
        <color theme="1"/>
        <sz val="10.0"/>
      </rPr>
      <t xml:space="preserve">4. </t>
    </r>
    <r>
      <rPr>
        <rFont val="Arial"/>
        <color theme="1"/>
        <sz val="10.0"/>
      </rPr>
      <t>「行動管理」シートに日々の営業活動を記録してください</t>
    </r>
  </si>
  <si>
    <r>
      <rPr>
        <rFont val="Arial"/>
        <color theme="1"/>
        <sz val="10.0"/>
      </rPr>
      <t xml:space="preserve">5. </t>
    </r>
    <r>
      <rPr>
        <rFont val="Arial"/>
        <color theme="1"/>
        <sz val="10.0"/>
      </rPr>
      <t>このダッシュボードで全体の状況を確認できます</t>
    </r>
  </si>
  <si>
    <t>顧客管理</t>
  </si>
  <si>
    <t>No.</t>
  </si>
  <si>
    <t>会社名</t>
  </si>
  <si>
    <t>部署</t>
  </si>
  <si>
    <t>担当者名</t>
  </si>
  <si>
    <t>役職</t>
  </si>
  <si>
    <t>電話番号</t>
  </si>
  <si>
    <t>メールアドレス</t>
  </si>
  <si>
    <t>住所</t>
  </si>
  <si>
    <t>業種</t>
  </si>
  <si>
    <t>従業員規模</t>
  </si>
  <si>
    <t>流入経路</t>
  </si>
  <si>
    <t>顧客ランク</t>
  </si>
  <si>
    <t>担当営業</t>
  </si>
  <si>
    <t>登録日</t>
  </si>
  <si>
    <t>備考</t>
  </si>
  <si>
    <t>株式会社サンプル</t>
  </si>
  <si>
    <t>営業部</t>
  </si>
  <si>
    <t>山田太郎</t>
  </si>
  <si>
    <t>部長</t>
  </si>
  <si>
    <t>03-1234-5678</t>
  </si>
  <si>
    <t>yamada@sample.co.jp</t>
  </si>
  <si>
    <r>
      <rPr>
        <rFont val="Arial"/>
        <color theme="1"/>
        <sz val="10.0"/>
      </rPr>
      <t>東京都千代田区</t>
    </r>
    <r>
      <rPr>
        <rFont val="Arial"/>
        <color theme="1"/>
        <sz val="10.0"/>
      </rPr>
      <t>1-1-1</t>
    </r>
  </si>
  <si>
    <t>IT</t>
  </si>
  <si>
    <r>
      <rPr>
        <rFont val="Arial"/>
        <color theme="1"/>
        <sz val="10.0"/>
      </rPr>
      <t>100-300</t>
    </r>
    <r>
      <rPr>
        <rFont val="Arial"/>
        <color theme="1"/>
        <sz val="10.0"/>
      </rPr>
      <t>名</t>
    </r>
  </si>
  <si>
    <r>
      <rPr>
        <rFont val="Arial"/>
        <color theme="1"/>
        <sz val="10.0"/>
      </rPr>
      <t>Web</t>
    </r>
    <r>
      <rPr>
        <rFont val="Arial"/>
        <color theme="1"/>
        <sz val="10.0"/>
      </rPr>
      <t>問合せ</t>
    </r>
  </si>
  <si>
    <t>A</t>
  </si>
  <si>
    <t>佐藤</t>
  </si>
  <si>
    <t>2025/01/10</t>
  </si>
  <si>
    <t>〇〇商事株式会社</t>
  </si>
  <si>
    <t>購買部</t>
  </si>
  <si>
    <t>鈴木花子</t>
  </si>
  <si>
    <t>課長</t>
  </si>
  <si>
    <t>06-9876-5432</t>
  </si>
  <si>
    <t>suzuki@marumaru.co.jp</t>
  </si>
  <si>
    <r>
      <rPr>
        <rFont val="Arial"/>
        <color theme="1"/>
        <sz val="10.0"/>
      </rPr>
      <t>大阪府大阪市北区</t>
    </r>
    <r>
      <rPr>
        <rFont val="Arial"/>
        <color theme="1"/>
        <sz val="10.0"/>
      </rPr>
      <t>2-2-2</t>
    </r>
  </si>
  <si>
    <t>商社</t>
  </si>
  <si>
    <r>
      <rPr>
        <rFont val="Arial"/>
        <color theme="1"/>
        <sz val="10.0"/>
      </rPr>
      <t>50-100</t>
    </r>
    <r>
      <rPr>
        <rFont val="Arial"/>
        <color theme="1"/>
        <sz val="10.0"/>
      </rPr>
      <t>名</t>
    </r>
  </si>
  <si>
    <t>紹介</t>
  </si>
  <si>
    <t>B</t>
  </si>
  <si>
    <t>田中</t>
  </si>
  <si>
    <t>2025/01/15</t>
  </si>
  <si>
    <t>テスト工業株式会社</t>
  </si>
  <si>
    <t>総務部</t>
  </si>
  <si>
    <t>高橋一郎</t>
  </si>
  <si>
    <t>主任</t>
  </si>
  <si>
    <t>052-111-2222</t>
  </si>
  <si>
    <t>takahashi@test.co.jp</t>
  </si>
  <si>
    <r>
      <rPr>
        <rFont val="Arial"/>
        <color theme="1"/>
        <sz val="10.0"/>
      </rPr>
      <t>愛知県名古屋市中区</t>
    </r>
    <r>
      <rPr>
        <rFont val="Arial"/>
        <color theme="1"/>
        <sz val="10.0"/>
      </rPr>
      <t>3-3-3</t>
    </r>
  </si>
  <si>
    <t>製造</t>
  </si>
  <si>
    <r>
      <rPr>
        <rFont val="Arial"/>
        <color theme="1"/>
        <sz val="10.0"/>
      </rPr>
      <t>300</t>
    </r>
    <r>
      <rPr>
        <rFont val="Arial"/>
        <color theme="1"/>
        <sz val="10.0"/>
      </rPr>
      <t>名以上</t>
    </r>
  </si>
  <si>
    <t>展示会</t>
  </si>
  <si>
    <t>2025/01/20</t>
  </si>
  <si>
    <t>案件管理</t>
  </si>
  <si>
    <r>
      <rPr>
        <rFont val="Arial"/>
        <b/>
        <color rgb="FFFFFFFF"/>
        <sz val="10.0"/>
      </rPr>
      <t>案件</t>
    </r>
    <r>
      <rPr>
        <rFont val="Arial"/>
        <b/>
        <color rgb="FFFFFFFF"/>
        <sz val="10.0"/>
      </rPr>
      <t>No.</t>
    </r>
  </si>
  <si>
    <t>案件名</t>
  </si>
  <si>
    <t>顧客名</t>
  </si>
  <si>
    <r>
      <rPr>
        <rFont val="Arial"/>
        <b/>
        <color rgb="FFFFFFFF"/>
        <sz val="10.0"/>
      </rPr>
      <t>商品</t>
    </r>
    <r>
      <rPr>
        <rFont val="Arial"/>
        <b/>
        <color rgb="FFFFFFFF"/>
        <sz val="10.0"/>
      </rPr>
      <t>/</t>
    </r>
    <r>
      <rPr>
        <rFont val="Arial"/>
        <b/>
        <color rgb="FFFFFFFF"/>
        <sz val="10.0"/>
      </rPr>
      <t>サービス</t>
    </r>
  </si>
  <si>
    <t>見積金額</t>
  </si>
  <si>
    <t>受注確度</t>
  </si>
  <si>
    <t>受注予定日</t>
  </si>
  <si>
    <t>初回接触日</t>
  </si>
  <si>
    <t>最終更新日</t>
  </si>
  <si>
    <t>次回アクション</t>
  </si>
  <si>
    <t>次回予定日</t>
  </si>
  <si>
    <t>D-001</t>
  </si>
  <si>
    <t>システム導入プロジェクト</t>
  </si>
  <si>
    <t>基幹システム</t>
  </si>
  <si>
    <t>80%</t>
  </si>
  <si>
    <t>2025/03/31</t>
  </si>
  <si>
    <t>2025/01/22</t>
  </si>
  <si>
    <t>見積提出</t>
  </si>
  <si>
    <t>2025/01/25</t>
  </si>
  <si>
    <t>D-002</t>
  </si>
  <si>
    <t>業務改善コンサル</t>
  </si>
  <si>
    <t>コンサルティング</t>
  </si>
  <si>
    <t>50%</t>
  </si>
  <si>
    <t>2025/04/15</t>
  </si>
  <si>
    <t>ヒアリング</t>
  </si>
  <si>
    <t>2025/01/28</t>
  </si>
  <si>
    <t>D-003</t>
  </si>
  <si>
    <t>設備更新案件</t>
  </si>
  <si>
    <t>製造設備</t>
  </si>
  <si>
    <t>30%</t>
  </si>
  <si>
    <t>2025/05/30</t>
  </si>
  <si>
    <t>2025/01/21</t>
  </si>
  <si>
    <t>資料送付</t>
  </si>
  <si>
    <t>2025/01/30</t>
  </si>
  <si>
    <t>目標管理（月次売上・担当者別）</t>
  </si>
  <si>
    <t>担当者</t>
  </si>
  <si>
    <r>
      <rPr>
        <rFont val="Arial"/>
        <b/>
        <color rgb="FFFFFFFF"/>
        <sz val="10.0"/>
      </rPr>
      <t>1</t>
    </r>
    <r>
      <rPr>
        <rFont val="Arial"/>
        <b/>
        <color rgb="FFFFFFFF"/>
        <sz val="10.0"/>
      </rPr>
      <t>月目標</t>
    </r>
  </si>
  <si>
    <r>
      <rPr>
        <rFont val="Arial"/>
        <b/>
        <color rgb="FFFFFFFF"/>
        <sz val="10.0"/>
      </rPr>
      <t>1</t>
    </r>
    <r>
      <rPr>
        <rFont val="Arial"/>
        <b/>
        <color rgb="FFFFFFFF"/>
        <sz val="10.0"/>
      </rPr>
      <t>月実績</t>
    </r>
  </si>
  <si>
    <r>
      <rPr>
        <rFont val="Arial"/>
        <b/>
        <color rgb="FFFFFFFF"/>
        <sz val="10.0"/>
      </rPr>
      <t>1</t>
    </r>
    <r>
      <rPr>
        <rFont val="Arial"/>
        <b/>
        <color rgb="FFFFFFFF"/>
        <sz val="10.0"/>
      </rPr>
      <t>月達成率</t>
    </r>
  </si>
  <si>
    <r>
      <rPr>
        <rFont val="Arial"/>
        <b/>
        <color rgb="FFFFFFFF"/>
        <sz val="10.0"/>
      </rPr>
      <t>2</t>
    </r>
    <r>
      <rPr>
        <rFont val="Arial"/>
        <b/>
        <color rgb="FFFFFFFF"/>
        <sz val="10.0"/>
      </rPr>
      <t>月目標</t>
    </r>
  </si>
  <si>
    <r>
      <rPr>
        <rFont val="Arial"/>
        <b/>
        <color rgb="FFFFFFFF"/>
        <sz val="10.0"/>
      </rPr>
      <t>2</t>
    </r>
    <r>
      <rPr>
        <rFont val="Arial"/>
        <b/>
        <color rgb="FFFFFFFF"/>
        <sz val="10.0"/>
      </rPr>
      <t>月実績</t>
    </r>
  </si>
  <si>
    <r>
      <rPr>
        <rFont val="Arial"/>
        <b/>
        <color rgb="FFFFFFFF"/>
        <sz val="10.0"/>
      </rPr>
      <t>2</t>
    </r>
    <r>
      <rPr>
        <rFont val="Arial"/>
        <b/>
        <color rgb="FFFFFFFF"/>
        <sz val="10.0"/>
      </rPr>
      <t>月達成率</t>
    </r>
  </si>
  <si>
    <r>
      <rPr>
        <rFont val="Arial"/>
        <b/>
        <color rgb="FFFFFFFF"/>
        <sz val="10.0"/>
      </rPr>
      <t>3</t>
    </r>
    <r>
      <rPr>
        <rFont val="Arial"/>
        <b/>
        <color rgb="FFFFFFFF"/>
        <sz val="10.0"/>
      </rPr>
      <t>月目標</t>
    </r>
  </si>
  <si>
    <r>
      <rPr>
        <rFont val="Arial"/>
        <b/>
        <color rgb="FFFFFFFF"/>
        <sz val="10.0"/>
      </rPr>
      <t>3</t>
    </r>
    <r>
      <rPr>
        <rFont val="Arial"/>
        <b/>
        <color rgb="FFFFFFFF"/>
        <sz val="10.0"/>
      </rPr>
      <t>月実績</t>
    </r>
  </si>
  <si>
    <r>
      <rPr>
        <rFont val="Arial"/>
        <b/>
        <color rgb="FFFFFFFF"/>
        <sz val="10.0"/>
      </rPr>
      <t>3</t>
    </r>
    <r>
      <rPr>
        <rFont val="Arial"/>
        <b/>
        <color rgb="FFFFFFFF"/>
        <sz val="10.0"/>
      </rPr>
      <t>月達成率</t>
    </r>
  </si>
  <si>
    <r>
      <rPr>
        <rFont val="Arial"/>
        <b/>
        <color rgb="FFFFFFFF"/>
        <sz val="10.0"/>
      </rPr>
      <t>Q1</t>
    </r>
    <r>
      <rPr>
        <rFont val="Arial"/>
        <b/>
        <color rgb="FFFFFFFF"/>
        <sz val="10.0"/>
      </rPr>
      <t>目標</t>
    </r>
  </si>
  <si>
    <r>
      <rPr>
        <rFont val="Arial"/>
        <b/>
        <color rgb="FFFFFFFF"/>
        <sz val="10.0"/>
      </rPr>
      <t>Q1</t>
    </r>
    <r>
      <rPr>
        <rFont val="Arial"/>
        <b/>
        <color rgb="FFFFFFFF"/>
        <sz val="10.0"/>
      </rPr>
      <t>実績</t>
    </r>
  </si>
  <si>
    <r>
      <rPr>
        <rFont val="Arial"/>
        <b/>
        <color rgb="FFFFFFFF"/>
        <sz val="10.0"/>
      </rPr>
      <t>Q1</t>
    </r>
    <r>
      <rPr>
        <rFont val="Arial"/>
        <b/>
        <color rgb="FFFFFFFF"/>
        <sz val="10.0"/>
      </rPr>
      <t>達成率</t>
    </r>
  </si>
  <si>
    <t>合計</t>
  </si>
  <si>
    <t>行動管理</t>
  </si>
  <si>
    <t>日付</t>
  </si>
  <si>
    <t>活動種別</t>
  </si>
  <si>
    <t>活動内容</t>
  </si>
  <si>
    <t>商談結果</t>
  </si>
  <si>
    <t>所要時間（分）</t>
  </si>
  <si>
    <t>訪問</t>
  </si>
  <si>
    <t>現状課題のヒアリング実施。決裁者との面談完了。</t>
  </si>
  <si>
    <t>好感触</t>
  </si>
  <si>
    <t>提案書作成・提出</t>
  </si>
  <si>
    <r>
      <rPr>
        <rFont val="Arial"/>
        <color theme="1"/>
        <sz val="10.0"/>
      </rPr>
      <t>Web</t>
    </r>
    <r>
      <rPr>
        <rFont val="Arial"/>
        <color theme="1"/>
        <sz val="10.0"/>
      </rPr>
      <t>会議</t>
    </r>
  </si>
  <si>
    <t>製品デモを実施。追加質問あり。</t>
  </si>
  <si>
    <t>検討中</t>
  </si>
  <si>
    <t>追加資料送付</t>
  </si>
  <si>
    <t>2025/01/23</t>
  </si>
  <si>
    <t>競合比較資料を要望</t>
  </si>
  <si>
    <t>電話</t>
  </si>
  <si>
    <t>初回アプローチ。担当者と接触成功。</t>
  </si>
  <si>
    <t>アポ獲得</t>
  </si>
  <si>
    <t>訪問日程調整</t>
  </si>
  <si>
    <t>2025/01/24</t>
  </si>
  <si>
    <t>来週訪問予定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</si>
</sst>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¥#,##0"/>
  </numFmts>
  <fonts count="11">
    <font>
      <sz val="11.0"/>
      <color theme="1"/>
      <name val="Calibri"/>
      <scheme val="minor"/>
    </font>
    <font>
      <b/>
      <sz val="18.0"/>
      <color theme="1"/>
      <name val="Arial"/>
    </font>
    <font>
      <sz val="10.0"/>
      <color theme="1"/>
      <name val="Arial"/>
    </font>
    <font>
      <b/>
      <sz val="14.0"/>
      <color theme="1"/>
      <name val="Arial"/>
    </font>
    <font>
      <sz val="14.0"/>
      <color theme="1"/>
      <name val="Arial"/>
    </font>
    <font>
      <b/>
      <sz val="10.0"/>
      <color rgb="FFFFFFFF"/>
      <name val="Arial"/>
    </font>
    <font>
      <sz val="10.0"/>
      <color theme="1"/>
      <name val="Calibri"/>
      <scheme val="minor"/>
    </font>
    <font>
      <sz val="10.0"/>
      <color theme="1"/>
      <name val="Calibri"/>
    </font>
    <font>
      <sz val="10.0"/>
      <color theme="1"/>
      <name val="Noto Sans"/>
    </font>
    <font>
      <color theme="1"/>
      <name val="Calibri"/>
      <scheme val="minor"/>
    </font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</fills>
  <borders count="3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vertical="center"/>
    </xf>
    <xf borderId="0" fillId="0" fontId="3" numFmtId="0" xfId="0" applyAlignment="1" applyFont="1">
      <alignment readingOrder="0" shrinkToFit="0" vertical="center" wrapText="0"/>
    </xf>
    <xf borderId="0" fillId="0" fontId="4" numFmtId="0" xfId="0" applyAlignment="1" applyFont="1">
      <alignment vertical="center"/>
    </xf>
    <xf borderId="1" fillId="2" fontId="5" numFmtId="0" xfId="0" applyAlignment="1" applyBorder="1" applyFill="1" applyFont="1">
      <alignment horizontal="left" shrinkToFit="0" vertical="center" wrapText="1"/>
    </xf>
    <xf borderId="1" fillId="0" fontId="2" numFmtId="0" xfId="0" applyAlignment="1" applyBorder="1" applyFont="1">
      <alignment horizontal="right" shrinkToFit="0" vertical="center" wrapText="0"/>
    </xf>
    <xf borderId="1" fillId="0" fontId="2" numFmtId="164" xfId="0" applyAlignment="1" applyBorder="1" applyFont="1" applyNumberFormat="1">
      <alignment horizontal="right" shrinkToFit="0" vertical="center" wrapText="0"/>
    </xf>
    <xf borderId="1" fillId="0" fontId="2" numFmtId="9" xfId="0" applyAlignment="1" applyBorder="1" applyFont="1" applyNumberFormat="1">
      <alignment horizontal="right" shrinkToFit="0" vertical="center" wrapText="0"/>
    </xf>
    <xf borderId="1" fillId="2" fontId="5" numFmtId="0" xfId="0" applyAlignment="1" applyBorder="1" applyFont="1">
      <alignment horizontal="left" shrinkToFit="0" vertical="center" wrapText="0"/>
    </xf>
    <xf borderId="0" fillId="0" fontId="2" numFmtId="0" xfId="0" applyAlignment="1" applyFont="1">
      <alignment horizontal="left" vertical="center"/>
    </xf>
    <xf borderId="1" fillId="0" fontId="2" numFmtId="0" xfId="0" applyAlignment="1" applyBorder="1" applyFont="1">
      <alignment shrinkToFit="0" vertical="center" wrapText="0"/>
    </xf>
    <xf borderId="1" fillId="0" fontId="2" numFmtId="164" xfId="0" applyAlignment="1" applyBorder="1" applyFont="1" applyNumberForma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1" numFmtId="0" xfId="0" applyAlignment="1" applyFont="1">
      <alignment readingOrder="0" shrinkToFit="0" vertical="bottom" wrapText="0"/>
    </xf>
    <xf borderId="1" fillId="2" fontId="5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vertical="center"/>
    </xf>
    <xf borderId="0" fillId="0" fontId="2" numFmtId="0" xfId="0" applyAlignment="1" applyFont="1">
      <alignment shrinkToFit="0" vertical="center" wrapText="0"/>
    </xf>
    <xf borderId="0" fillId="0" fontId="2" numFmtId="0" xfId="0" applyFont="1"/>
    <xf borderId="0" fillId="0" fontId="2" numFmtId="0" xfId="0" applyAlignment="1" applyFon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0" fillId="0" fontId="2" numFmtId="0" xfId="0" applyAlignment="1" applyFont="1">
      <alignment horizontal="right" shrinkToFit="0" vertical="bottom" wrapText="0"/>
    </xf>
    <xf borderId="0" fillId="0" fontId="6" numFmtId="0" xfId="0" applyFont="1"/>
    <xf borderId="0" fillId="0" fontId="7" numFmtId="164" xfId="0" applyAlignment="1" applyFont="1" applyNumberForma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7" numFmtId="0" xfId="0" applyAlignment="1" applyFont="1">
      <alignment horizontal="right" shrinkToFit="0" vertical="bottom" wrapText="0"/>
    </xf>
    <xf borderId="1" fillId="0" fontId="5" numFmtId="0" xfId="0" applyAlignment="1" applyBorder="1" applyFont="1">
      <alignment horizontal="left" shrinkToFit="0" vertical="center" wrapText="0"/>
    </xf>
    <xf borderId="0" fillId="0" fontId="2" numFmtId="164" xfId="0" applyAlignment="1" applyFont="1" applyNumberFormat="1">
      <alignment horizontal="right" shrinkToFit="0" vertical="bottom" wrapText="0"/>
    </xf>
    <xf borderId="0" fillId="0" fontId="2" numFmtId="9" xfId="0" applyAlignment="1" applyFont="1" applyNumberFormat="1">
      <alignment horizontal="right" shrinkToFit="0" vertical="bottom" wrapText="0"/>
    </xf>
    <xf borderId="0" fillId="0" fontId="9" numFmtId="0" xfId="0" applyFont="1"/>
    <xf borderId="0" fillId="0" fontId="9" numFmtId="0" xfId="0" applyAlignment="1" applyFont="1">
      <alignment horizontal="right"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right"/>
    </xf>
    <xf borderId="2" fillId="0" fontId="10" numFmtId="0" xfId="0" applyAlignment="1" applyBorder="1" applyFont="1">
      <alignment shrinkToFit="0" vertical="bottom" wrapText="0"/>
    </xf>
    <xf borderId="2" fillId="0" fontId="10" numFmtId="164" xfId="0" applyAlignment="1" applyBorder="1" applyFont="1" applyNumberFormat="1">
      <alignment horizontal="right" shrinkToFit="0" vertical="bottom" wrapText="0"/>
    </xf>
    <xf borderId="2" fillId="0" fontId="10" numFmtId="9" xfId="0" applyAlignment="1" applyBorder="1" applyFont="1" applyNumberFormat="1">
      <alignment horizontal="right" shrinkToFit="0" vertical="bottom" wrapText="0"/>
    </xf>
    <xf borderId="1" fillId="2" fontId="5" numFmtId="0" xfId="0" applyAlignment="1" applyBorder="1" applyFont="1">
      <alignment horizontal="left" readingOrder="0" shrinkToFit="0" vertical="center" wrapText="1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666666"/>
          <bgColor rgb="FF66666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</dxfs>
  <tableStyles count="5">
    <tableStyle count="3" pivot="0" name="ダッシュボード-style">
      <tableStyleElement dxfId="1" type="headerRow"/>
      <tableStyleElement dxfId="2" type="firstRowStripe"/>
      <tableStyleElement dxfId="3" type="secondRowStripe"/>
    </tableStyle>
    <tableStyle count="3" pivot="0" name="顧客管理-style">
      <tableStyleElement dxfId="1" type="headerRow"/>
      <tableStyleElement dxfId="2" type="firstRowStripe"/>
      <tableStyleElement dxfId="3" type="secondRowStripe"/>
    </tableStyle>
    <tableStyle count="3" pivot="0" name="案件管理-style">
      <tableStyleElement dxfId="1" type="headerRow"/>
      <tableStyleElement dxfId="2" type="firstRowStripe"/>
      <tableStyleElement dxfId="3" type="secondRowStripe"/>
    </tableStyle>
    <tableStyle count="4" pivot="0" name="目標管理-style">
      <tableStyleElement dxfId="1" type="headerRow"/>
      <tableStyleElement dxfId="2" type="firstRowStripe"/>
      <tableStyleElement dxfId="3" type="secondRowStripe"/>
      <tableStyleElement dxfId="4" type="totalRow"/>
    </tableStyle>
    <tableStyle count="3" pivot="0" name="行動管理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8:C13" displayName="Table_1" name="Table_1" id="1">
  <tableColumns count="3">
    <tableColumn name="ステージ" id="1"/>
    <tableColumn name="件数" id="2"/>
    <tableColumn name="合計金額" id="3"/>
  </tableColumns>
  <tableStyleInfo name="ダッシュボード-style" showColumnStripes="0" showFirstColumn="1" showLastColumn="1" showRowStripes="1"/>
</table>
</file>

<file path=xl/tables/table2.xml><?xml version="1.0" encoding="utf-8"?>
<table xmlns="http://schemas.openxmlformats.org/spreadsheetml/2006/main" ref="A2:O31" displayName="Table_2" name="Table_2" id="2">
  <tableColumns count="15">
    <tableColumn name="No." id="1"/>
    <tableColumn name="会社名" id="2"/>
    <tableColumn name="部署" id="3"/>
    <tableColumn name="担当者名" id="4"/>
    <tableColumn name="役職" id="5"/>
    <tableColumn name="電話番号" id="6"/>
    <tableColumn name="メールアドレス" id="7"/>
    <tableColumn name="住所" id="8"/>
    <tableColumn name="業種" id="9"/>
    <tableColumn name="従業員規模" id="10"/>
    <tableColumn name="流入経路" id="11"/>
    <tableColumn name="顧客ランク" id="12"/>
    <tableColumn name="担当営業" id="13"/>
    <tableColumn name="登録日" id="14"/>
    <tableColumn name="備考" id="15"/>
  </tableColumns>
  <tableStyleInfo name="顧客管理-style" showColumnStripes="0" showFirstColumn="1" showLastColumn="1" showRowStripes="1"/>
</table>
</file>

<file path=xl/tables/table3.xml><?xml version="1.0" encoding="utf-8"?>
<table xmlns="http://schemas.openxmlformats.org/spreadsheetml/2006/main" ref="A2:N31" displayName="Table_3" name="Table_3" id="3">
  <tableColumns count="14">
    <tableColumn name="案件No." id="1"/>
    <tableColumn name="案件名" id="2"/>
    <tableColumn name="顧客名" id="3"/>
    <tableColumn name="担当営業" id="4"/>
    <tableColumn name="商品/サービス" id="5"/>
    <tableColumn name="見積金額" id="6"/>
    <tableColumn name="ステージ" id="7"/>
    <tableColumn name="受注確度" id="8"/>
    <tableColumn name="受注予定日" id="9"/>
    <tableColumn name="初回接触日" id="10"/>
    <tableColumn name="最終更新日" id="11"/>
    <tableColumn name="次回アクション" id="12"/>
    <tableColumn name="次回予定日" id="13"/>
    <tableColumn name="備考" id="14"/>
  </tableColumns>
  <tableStyleInfo name="案件管理-style" showColumnStripes="0" showFirstColumn="1" showLastColumn="1" showRowStripes="1"/>
</table>
</file>

<file path=xl/tables/table4.xml><?xml version="1.0" encoding="utf-8"?>
<table xmlns="http://schemas.openxmlformats.org/spreadsheetml/2006/main" totalsRowCount="1" ref="A2:M30" displayName="Table_4" name="Table_4" id="4">
  <tableColumns count="13">
    <tableColumn totalsRowLabel="合計" name="担当者" id="1"/>
    <tableColumn totalsRowFunction="custom" name="1月目標" id="2"/>
    <tableColumn totalsRowFunction="custom" name="1月実績" id="3"/>
    <tableColumn totalsRowFunction="custom" name="1月達成率" id="4"/>
    <tableColumn totalsRowFunction="custom" name="2月目標" id="5"/>
    <tableColumn totalsRowFunction="custom" name="2月実績" id="6"/>
    <tableColumn totalsRowFunction="custom" name="2月達成率" id="7"/>
    <tableColumn totalsRowFunction="custom" name="3月目標" id="8"/>
    <tableColumn totalsRowFunction="custom" name="3月実績" id="9"/>
    <tableColumn totalsRowFunction="custom" name="3月達成率" id="10"/>
    <tableColumn totalsRowFunction="custom" name="Q1目標" id="11"/>
    <tableColumn totalsRowFunction="custom" name="Q1実績" id="12"/>
    <tableColumn totalsRowFunction="custom" name="Q1達成率" id="13"/>
  </tableColumns>
  <tableStyleInfo name="目標管理-style" showColumnStripes="0" showFirstColumn="1" showLastColumn="1" showRowStripes="1"/>
</table>
</file>

<file path=xl/tables/table5.xml><?xml version="1.0" encoding="utf-8"?>
<table xmlns="http://schemas.openxmlformats.org/spreadsheetml/2006/main" ref="A2:J31" displayName="Table_5" name="Table_5" id="5">
  <tableColumns count="10">
    <tableColumn name="日付" id="1"/>
    <tableColumn name="担当者" id="2"/>
    <tableColumn name="顧客名" id="3"/>
    <tableColumn name="活動種別" id="4"/>
    <tableColumn name="活動内容" id="5"/>
    <tableColumn name="商談結果" id="6"/>
    <tableColumn name="次回アクション" id="7"/>
    <tableColumn name="次回予定日" id="8"/>
    <tableColumn name="所要時間（分）" id="9"/>
    <tableColumn name="備考" id="10"/>
  </tableColumns>
  <tableStyleInfo name="行動管理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4.43"/>
  </cols>
  <sheetData>
    <row r="1">
      <c r="A1" s="1" t="s">
        <v>0</v>
      </c>
    </row>
    <row r="2">
      <c r="A2" s="2"/>
      <c r="B2" s="2"/>
      <c r="C2" s="2"/>
      <c r="D2" s="2"/>
      <c r="E2" s="2"/>
      <c r="F2" s="2"/>
    </row>
    <row r="3">
      <c r="A3" s="3" t="s">
        <v>1</v>
      </c>
      <c r="B3" s="4"/>
      <c r="C3" s="4"/>
      <c r="D3" s="4"/>
      <c r="E3" s="4"/>
      <c r="F3" s="4"/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>
      <c r="A5" s="6">
        <f>COUNTA('顧客管理'!B3:B31)</f>
        <v>3</v>
      </c>
      <c r="B5" s="6">
        <f>COUNTIF('顧客管理'!N3:N31,"&gt;="&amp;DATE(YEAR(TODAY()),MONTH(TODAY()),1))</f>
        <v>0</v>
      </c>
      <c r="C5" s="6">
        <f>COUNTIF('案件管理'!G3:G31,"&lt;&gt;受注")-COUNTIF('案件管理'!G3:G31,"失注")</f>
        <v>29</v>
      </c>
      <c r="D5" s="7">
        <f>'目標管理'!B30</f>
        <v>5500000</v>
      </c>
      <c r="E5" s="7">
        <f>'目標管理'!C30</f>
        <v>5400000</v>
      </c>
      <c r="F5" s="8">
        <f>IF(D5=0,"-",E5/D5)</f>
        <v>0.9818181818</v>
      </c>
    </row>
    <row r="6">
      <c r="A6" s="2"/>
      <c r="B6" s="2"/>
      <c r="C6" s="2"/>
      <c r="D6" s="2"/>
      <c r="E6" s="2"/>
      <c r="F6" s="2"/>
    </row>
    <row r="7">
      <c r="A7" s="3" t="s">
        <v>8</v>
      </c>
      <c r="B7" s="4"/>
      <c r="C7" s="4"/>
      <c r="D7" s="4"/>
      <c r="E7" s="4"/>
      <c r="F7" s="4"/>
    </row>
    <row r="8">
      <c r="A8" s="9" t="s">
        <v>9</v>
      </c>
      <c r="B8" s="9" t="s">
        <v>10</v>
      </c>
      <c r="C8" s="9" t="s">
        <v>11</v>
      </c>
      <c r="D8" s="10"/>
      <c r="E8" s="10"/>
      <c r="F8" s="10"/>
    </row>
    <row r="9">
      <c r="A9" s="11" t="s">
        <v>12</v>
      </c>
      <c r="B9" s="11">
        <f>COUNTIF('案件管理'!G:G,"見込み")</f>
        <v>1</v>
      </c>
      <c r="C9" s="12">
        <f>SUMIF('案件管理'!G:G,"見込み",'案件管理'!F:F)</f>
        <v>8000000</v>
      </c>
      <c r="D9" s="2"/>
      <c r="E9" s="2"/>
      <c r="F9" s="2"/>
    </row>
    <row r="10">
      <c r="A10" s="11" t="s">
        <v>13</v>
      </c>
      <c r="B10" s="11">
        <f>COUNTIF('案件管理'!G:G,"アプローチ")</f>
        <v>0</v>
      </c>
      <c r="C10" s="12">
        <f>SUMIF('案件管理'!G:G,"アプローチ",'案件管理'!F:F)</f>
        <v>0</v>
      </c>
      <c r="D10" s="2"/>
      <c r="E10" s="2"/>
      <c r="F10" s="2"/>
    </row>
    <row r="11">
      <c r="A11" s="11" t="s">
        <v>14</v>
      </c>
      <c r="B11" s="11">
        <f>COUNTIF('案件管理'!G:G,"商談中")</f>
        <v>1</v>
      </c>
      <c r="C11" s="12">
        <f>SUMIF('案件管理'!G:G,"商談中",'案件管理'!F:F)</f>
        <v>1500000</v>
      </c>
      <c r="D11" s="2"/>
      <c r="E11" s="2"/>
      <c r="F11" s="2"/>
    </row>
    <row r="12">
      <c r="A12" s="11" t="s">
        <v>15</v>
      </c>
      <c r="B12" s="11">
        <f>COUNTIF('案件管理'!G:G,"提案中")</f>
        <v>1</v>
      </c>
      <c r="C12" s="12">
        <f>SUMIF('案件管理'!G:G,"提案中",'案件管理'!F:F)</f>
        <v>5000000</v>
      </c>
      <c r="D12" s="2"/>
      <c r="E12" s="2"/>
      <c r="F12" s="2"/>
    </row>
    <row r="13">
      <c r="A13" s="11" t="s">
        <v>16</v>
      </c>
      <c r="B13" s="11">
        <f>COUNTIF('案件管理'!G:G,"交渉中")</f>
        <v>0</v>
      </c>
      <c r="C13" s="12">
        <f>SUMIF('案件管理'!G:G,"交渉中",'案件管理'!F:F)</f>
        <v>0</v>
      </c>
      <c r="D13" s="2"/>
      <c r="E13" s="2"/>
      <c r="F13" s="2"/>
    </row>
    <row r="14">
      <c r="A14" s="2"/>
      <c r="B14" s="2"/>
      <c r="C14" s="2"/>
      <c r="D14" s="2"/>
      <c r="E14" s="2"/>
      <c r="F14" s="2"/>
    </row>
    <row r="15">
      <c r="A15" s="3" t="s">
        <v>17</v>
      </c>
      <c r="B15" s="4"/>
      <c r="C15" s="4"/>
      <c r="D15" s="4"/>
      <c r="E15" s="4"/>
      <c r="F15" s="4"/>
    </row>
    <row r="16">
      <c r="A16" s="13" t="s">
        <v>18</v>
      </c>
    </row>
    <row r="17">
      <c r="A17" s="13" t="s">
        <v>19</v>
      </c>
    </row>
    <row r="18">
      <c r="A18" s="13" t="s">
        <v>20</v>
      </c>
    </row>
    <row r="19" ht="15.75" customHeight="1">
      <c r="A19" s="13" t="s">
        <v>21</v>
      </c>
    </row>
    <row r="20" ht="15.75" customHeight="1">
      <c r="A20" s="13" t="s">
        <v>22</v>
      </c>
    </row>
  </sheetData>
  <mergeCells count="6">
    <mergeCell ref="A1:F1"/>
    <mergeCell ref="A16:F16"/>
    <mergeCell ref="A17:F17"/>
    <mergeCell ref="A18:F18"/>
    <mergeCell ref="A19:F19"/>
    <mergeCell ref="A20:F20"/>
  </mergeCell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6.0"/>
    <col customWidth="1" min="2" max="2" width="25.0"/>
    <col customWidth="1" min="3" max="3" width="15.0"/>
    <col customWidth="1" min="4" max="4" width="12.0"/>
    <col customWidth="1" min="5" max="5" width="10.0"/>
    <col customWidth="1" min="6" max="6" width="15.0"/>
    <col customWidth="1" min="7" max="7" width="25.0"/>
    <col customWidth="1" min="8" max="8" width="30.0"/>
    <col customWidth="1" min="9" max="11" width="12.0"/>
    <col customWidth="1" min="12" max="13" width="10.0"/>
    <col customWidth="1" min="14" max="14" width="12.0"/>
    <col customWidth="1" min="15" max="15" width="20.0"/>
  </cols>
  <sheetData>
    <row r="1">
      <c r="A1" s="14" t="s">
        <v>23</v>
      </c>
    </row>
    <row r="2">
      <c r="A2" s="15" t="s">
        <v>24</v>
      </c>
      <c r="B2" s="15" t="s">
        <v>25</v>
      </c>
      <c r="C2" s="15" t="s">
        <v>26</v>
      </c>
      <c r="D2" s="15" t="s">
        <v>27</v>
      </c>
      <c r="E2" s="15" t="s">
        <v>28</v>
      </c>
      <c r="F2" s="15" t="s">
        <v>29</v>
      </c>
      <c r="G2" s="15" t="s">
        <v>30</v>
      </c>
      <c r="H2" s="15" t="s">
        <v>31</v>
      </c>
      <c r="I2" s="15" t="s">
        <v>32</v>
      </c>
      <c r="J2" s="15" t="s">
        <v>33</v>
      </c>
      <c r="K2" s="15" t="s">
        <v>34</v>
      </c>
      <c r="L2" s="15" t="s">
        <v>35</v>
      </c>
      <c r="M2" s="15" t="s">
        <v>36</v>
      </c>
      <c r="N2" s="15" t="s">
        <v>37</v>
      </c>
      <c r="O2" s="15" t="s">
        <v>38</v>
      </c>
    </row>
    <row r="3">
      <c r="A3" s="16">
        <v>1.0</v>
      </c>
      <c r="B3" s="17" t="s">
        <v>39</v>
      </c>
      <c r="C3" s="17" t="s">
        <v>40</v>
      </c>
      <c r="D3" s="17" t="s">
        <v>41</v>
      </c>
      <c r="E3" s="17" t="s">
        <v>42</v>
      </c>
      <c r="F3" s="16" t="s">
        <v>43</v>
      </c>
      <c r="G3" s="16" t="s">
        <v>44</v>
      </c>
      <c r="H3" s="17" t="s">
        <v>45</v>
      </c>
      <c r="I3" s="16" t="s">
        <v>46</v>
      </c>
      <c r="J3" s="16" t="s">
        <v>47</v>
      </c>
      <c r="K3" s="17" t="s">
        <v>48</v>
      </c>
      <c r="L3" s="17" t="s">
        <v>49</v>
      </c>
      <c r="M3" s="17" t="s">
        <v>50</v>
      </c>
      <c r="N3" s="16" t="s">
        <v>51</v>
      </c>
      <c r="O3" s="16"/>
    </row>
    <row r="4">
      <c r="A4" s="16">
        <v>2.0</v>
      </c>
      <c r="B4" s="17" t="s">
        <v>52</v>
      </c>
      <c r="C4" s="17" t="s">
        <v>53</v>
      </c>
      <c r="D4" s="17" t="s">
        <v>54</v>
      </c>
      <c r="E4" s="17" t="s">
        <v>55</v>
      </c>
      <c r="F4" s="16" t="s">
        <v>56</v>
      </c>
      <c r="G4" s="16" t="s">
        <v>57</v>
      </c>
      <c r="H4" s="17" t="s">
        <v>58</v>
      </c>
      <c r="I4" s="17" t="s">
        <v>59</v>
      </c>
      <c r="J4" s="16" t="s">
        <v>60</v>
      </c>
      <c r="K4" s="17" t="s">
        <v>61</v>
      </c>
      <c r="L4" s="17" t="s">
        <v>62</v>
      </c>
      <c r="M4" s="17" t="s">
        <v>63</v>
      </c>
      <c r="N4" s="16" t="s">
        <v>64</v>
      </c>
      <c r="O4" s="16"/>
    </row>
    <row r="5">
      <c r="A5" s="16">
        <v>3.0</v>
      </c>
      <c r="B5" s="17" t="s">
        <v>65</v>
      </c>
      <c r="C5" s="17" t="s">
        <v>66</v>
      </c>
      <c r="D5" s="17" t="s">
        <v>67</v>
      </c>
      <c r="E5" s="17" t="s">
        <v>68</v>
      </c>
      <c r="F5" s="16" t="s">
        <v>69</v>
      </c>
      <c r="G5" s="16" t="s">
        <v>70</v>
      </c>
      <c r="H5" s="17" t="s">
        <v>71</v>
      </c>
      <c r="I5" s="17" t="s">
        <v>72</v>
      </c>
      <c r="J5" s="16" t="s">
        <v>73</v>
      </c>
      <c r="K5" s="17" t="s">
        <v>74</v>
      </c>
      <c r="L5" s="17" t="s">
        <v>49</v>
      </c>
      <c r="M5" s="17" t="s">
        <v>50</v>
      </c>
      <c r="N5" s="16" t="s">
        <v>75</v>
      </c>
      <c r="O5" s="16"/>
    </row>
    <row r="6">
      <c r="A6" s="16"/>
      <c r="B6" s="16"/>
      <c r="C6" s="16"/>
      <c r="D6" s="16"/>
      <c r="E6" s="16"/>
      <c r="F6" s="16"/>
      <c r="G6" s="16"/>
      <c r="H6" s="16"/>
      <c r="I6" s="16"/>
      <c r="J6" s="16"/>
      <c r="K6" s="17"/>
      <c r="L6" s="17"/>
      <c r="M6" s="16"/>
      <c r="N6" s="16"/>
      <c r="O6" s="16"/>
    </row>
    <row r="7">
      <c r="A7" s="16"/>
      <c r="B7" s="16"/>
      <c r="C7" s="16"/>
      <c r="D7" s="16"/>
      <c r="E7" s="16"/>
      <c r="F7" s="16"/>
      <c r="G7" s="16"/>
      <c r="H7" s="16"/>
      <c r="I7" s="16"/>
      <c r="J7" s="16"/>
      <c r="K7" s="17"/>
      <c r="L7" s="17"/>
      <c r="M7" s="16"/>
      <c r="N7" s="16"/>
      <c r="O7" s="16"/>
    </row>
    <row r="8">
      <c r="A8" s="16"/>
      <c r="B8" s="16"/>
      <c r="C8" s="16"/>
      <c r="D8" s="16"/>
      <c r="E8" s="16"/>
      <c r="F8" s="16"/>
      <c r="G8" s="16"/>
      <c r="H8" s="16"/>
      <c r="I8" s="16"/>
      <c r="J8" s="16"/>
      <c r="K8" s="17"/>
      <c r="L8" s="17"/>
      <c r="M8" s="16"/>
      <c r="N8" s="16"/>
      <c r="O8" s="16"/>
    </row>
    <row r="9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  <c r="L9" s="17"/>
      <c r="M9" s="16"/>
      <c r="N9" s="16"/>
      <c r="O9" s="16"/>
    </row>
    <row r="10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7"/>
      <c r="L10" s="17"/>
      <c r="M10" s="16"/>
      <c r="N10" s="16"/>
      <c r="O10" s="16"/>
    </row>
    <row r="1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7"/>
      <c r="L11" s="17"/>
      <c r="M11" s="16"/>
      <c r="N11" s="16"/>
      <c r="O11" s="16"/>
    </row>
    <row r="1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7"/>
      <c r="L12" s="17"/>
      <c r="M12" s="16"/>
      <c r="N12" s="16"/>
      <c r="O12" s="16"/>
    </row>
    <row r="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7"/>
      <c r="L13" s="17"/>
      <c r="M13" s="16"/>
      <c r="N13" s="16"/>
      <c r="O13" s="16"/>
    </row>
    <row r="1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7"/>
      <c r="L14" s="17"/>
      <c r="M14" s="16"/>
      <c r="N14" s="16"/>
      <c r="O14" s="16"/>
    </row>
    <row r="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7"/>
      <c r="L15" s="17"/>
      <c r="M15" s="16"/>
      <c r="N15" s="16"/>
      <c r="O15" s="16"/>
    </row>
    <row r="1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7"/>
      <c r="L16" s="17"/>
      <c r="M16" s="16"/>
      <c r="N16" s="16"/>
      <c r="O16" s="16"/>
    </row>
    <row r="1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7"/>
      <c r="L17" s="17"/>
      <c r="M17" s="16"/>
      <c r="N17" s="16"/>
      <c r="O17" s="16"/>
    </row>
    <row r="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17"/>
      <c r="M18" s="16"/>
      <c r="N18" s="16"/>
      <c r="O18" s="16"/>
    </row>
    <row r="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7"/>
      <c r="L19" s="17"/>
      <c r="M19" s="16"/>
      <c r="N19" s="16"/>
      <c r="O19" s="16"/>
    </row>
    <row r="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7"/>
      <c r="L20" s="17"/>
      <c r="M20" s="16"/>
      <c r="N20" s="16"/>
      <c r="O20" s="16"/>
    </row>
    <row r="2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7"/>
      <c r="L21" s="17"/>
      <c r="M21" s="16"/>
      <c r="N21" s="16"/>
      <c r="O21" s="16"/>
    </row>
    <row r="22" ht="15.7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7"/>
      <c r="L22" s="17"/>
      <c r="M22" s="16"/>
      <c r="N22" s="16"/>
      <c r="O22" s="16"/>
    </row>
    <row r="23" ht="15.7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/>
      <c r="L23" s="17"/>
      <c r="M23" s="16"/>
      <c r="N23" s="16"/>
      <c r="O23" s="16"/>
    </row>
    <row r="24" ht="15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/>
      <c r="L24" s="17"/>
      <c r="M24" s="16"/>
      <c r="N24" s="16"/>
      <c r="O24" s="16"/>
    </row>
    <row r="25" ht="15.7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/>
      <c r="L25" s="17"/>
      <c r="M25" s="16"/>
      <c r="N25" s="16"/>
      <c r="O25" s="16"/>
    </row>
    <row r="26" ht="15.7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/>
      <c r="L26" s="17"/>
      <c r="M26" s="16"/>
      <c r="N26" s="16"/>
      <c r="O26" s="16"/>
    </row>
    <row r="27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7"/>
      <c r="L27" s="17"/>
      <c r="M27" s="16"/>
      <c r="N27" s="16"/>
      <c r="O27" s="16"/>
    </row>
    <row r="28" ht="15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17"/>
      <c r="M28" s="16"/>
      <c r="N28" s="16"/>
      <c r="O28" s="16"/>
    </row>
    <row r="29" ht="15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7"/>
      <c r="L29" s="17"/>
      <c r="M29" s="16"/>
      <c r="N29" s="16"/>
      <c r="O29" s="16"/>
    </row>
    <row r="30" ht="15.7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7"/>
      <c r="L30" s="17"/>
      <c r="M30" s="16"/>
      <c r="N30" s="16"/>
      <c r="O30" s="16"/>
    </row>
    <row r="31" ht="15.7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7"/>
      <c r="L31" s="17"/>
      <c r="M31" s="16"/>
      <c r="N31" s="16"/>
      <c r="O31" s="16"/>
    </row>
  </sheetData>
  <mergeCells count="1">
    <mergeCell ref="A1:O1"/>
  </mergeCells>
  <dataValidations>
    <dataValidation type="list" allowBlank="1" sqref="L3:L31">
      <formula1>"A,B,C,D"</formula1>
    </dataValidation>
    <dataValidation type="list" allowBlank="1" sqref="K3:K31">
      <formula1>"Web問合せ,紹介,展示会,テレアポ,広告,その他"</formula1>
    </dataValidation>
  </dataValidation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0.0"/>
    <col customWidth="1" min="2" max="2" width="25.0"/>
    <col customWidth="1" min="3" max="3" width="20.0"/>
    <col customWidth="1" min="4" max="4" width="10.0"/>
    <col customWidth="1" min="5" max="5" width="18.0"/>
    <col customWidth="1" min="6" max="6" width="15.0"/>
    <col customWidth="1" min="7" max="7" width="12.0"/>
    <col customWidth="1" min="8" max="8" width="10.0"/>
    <col customWidth="1" min="9" max="11" width="12.0"/>
    <col customWidth="1" min="12" max="12" width="20.0"/>
    <col customWidth="1" min="13" max="13" width="12.0"/>
    <col customWidth="1" min="14" max="14" width="20.0"/>
  </cols>
  <sheetData>
    <row r="1">
      <c r="A1" s="14" t="s">
        <v>76</v>
      </c>
    </row>
    <row r="2">
      <c r="A2" s="15" t="s">
        <v>77</v>
      </c>
      <c r="B2" s="15" t="s">
        <v>78</v>
      </c>
      <c r="C2" s="15" t="s">
        <v>79</v>
      </c>
      <c r="D2" s="15" t="s">
        <v>36</v>
      </c>
      <c r="E2" s="15" t="s">
        <v>80</v>
      </c>
      <c r="F2" s="15" t="s">
        <v>81</v>
      </c>
      <c r="G2" s="15" t="s">
        <v>9</v>
      </c>
      <c r="H2" s="15" t="s">
        <v>82</v>
      </c>
      <c r="I2" s="15" t="s">
        <v>83</v>
      </c>
      <c r="J2" s="15" t="s">
        <v>84</v>
      </c>
      <c r="K2" s="15" t="s">
        <v>85</v>
      </c>
      <c r="L2" s="15" t="s">
        <v>86</v>
      </c>
      <c r="M2" s="15" t="s">
        <v>87</v>
      </c>
      <c r="N2" s="15" t="s">
        <v>38</v>
      </c>
    </row>
    <row r="3">
      <c r="A3" s="18" t="s">
        <v>88</v>
      </c>
      <c r="B3" s="19" t="s">
        <v>89</v>
      </c>
      <c r="C3" s="19" t="s">
        <v>39</v>
      </c>
      <c r="D3" s="19" t="s">
        <v>50</v>
      </c>
      <c r="E3" s="19" t="s">
        <v>90</v>
      </c>
      <c r="F3" s="20">
        <v>5000000.0</v>
      </c>
      <c r="G3" s="19" t="s">
        <v>15</v>
      </c>
      <c r="H3" s="21" t="s">
        <v>91</v>
      </c>
      <c r="I3" s="19" t="s">
        <v>92</v>
      </c>
      <c r="J3" s="19" t="s">
        <v>51</v>
      </c>
      <c r="K3" s="19" t="s">
        <v>93</v>
      </c>
      <c r="L3" s="19" t="s">
        <v>94</v>
      </c>
      <c r="M3" s="19" t="s">
        <v>95</v>
      </c>
      <c r="N3" s="18"/>
    </row>
    <row r="4">
      <c r="A4" s="18" t="s">
        <v>96</v>
      </c>
      <c r="B4" s="19" t="s">
        <v>97</v>
      </c>
      <c r="C4" s="19" t="s">
        <v>52</v>
      </c>
      <c r="D4" s="19" t="s">
        <v>63</v>
      </c>
      <c r="E4" s="19" t="s">
        <v>98</v>
      </c>
      <c r="F4" s="20">
        <v>1500000.0</v>
      </c>
      <c r="G4" s="19" t="s">
        <v>14</v>
      </c>
      <c r="H4" s="21" t="s">
        <v>99</v>
      </c>
      <c r="I4" s="19" t="s">
        <v>100</v>
      </c>
      <c r="J4" s="19" t="s">
        <v>64</v>
      </c>
      <c r="K4" s="19" t="s">
        <v>75</v>
      </c>
      <c r="L4" s="19" t="s">
        <v>101</v>
      </c>
      <c r="M4" s="19" t="s">
        <v>102</v>
      </c>
      <c r="N4" s="18"/>
    </row>
    <row r="5">
      <c r="A5" s="18" t="s">
        <v>103</v>
      </c>
      <c r="B5" s="19" t="s">
        <v>104</v>
      </c>
      <c r="C5" s="19" t="s">
        <v>65</v>
      </c>
      <c r="D5" s="19" t="s">
        <v>50</v>
      </c>
      <c r="E5" s="19" t="s">
        <v>105</v>
      </c>
      <c r="F5" s="20">
        <v>8000000.0</v>
      </c>
      <c r="G5" s="19" t="s">
        <v>12</v>
      </c>
      <c r="H5" s="21" t="s">
        <v>106</v>
      </c>
      <c r="I5" s="19" t="s">
        <v>107</v>
      </c>
      <c r="J5" s="19" t="s">
        <v>75</v>
      </c>
      <c r="K5" s="19" t="s">
        <v>108</v>
      </c>
      <c r="L5" s="19" t="s">
        <v>109</v>
      </c>
      <c r="M5" s="19" t="s">
        <v>110</v>
      </c>
      <c r="N5" s="18"/>
    </row>
    <row r="6">
      <c r="A6" s="18"/>
      <c r="B6" s="18"/>
      <c r="C6" s="18"/>
      <c r="D6" s="18"/>
      <c r="E6" s="18"/>
      <c r="F6" s="20"/>
      <c r="G6" s="19"/>
      <c r="H6" s="21"/>
      <c r="I6" s="18"/>
      <c r="J6" s="18"/>
      <c r="K6" s="18"/>
      <c r="L6" s="18"/>
      <c r="M6" s="18"/>
      <c r="N6" s="18"/>
    </row>
    <row r="7">
      <c r="A7" s="22"/>
      <c r="B7" s="22"/>
      <c r="C7" s="22"/>
      <c r="D7" s="22"/>
      <c r="E7" s="22"/>
      <c r="F7" s="23"/>
      <c r="G7" s="24"/>
      <c r="H7" s="25"/>
      <c r="I7" s="22"/>
      <c r="J7" s="22"/>
      <c r="K7" s="22"/>
      <c r="L7" s="22"/>
      <c r="M7" s="22"/>
      <c r="N7" s="22"/>
    </row>
    <row r="8">
      <c r="A8" s="22"/>
      <c r="B8" s="22"/>
      <c r="C8" s="22"/>
      <c r="D8" s="22"/>
      <c r="E8" s="22"/>
      <c r="F8" s="23"/>
      <c r="G8" s="24"/>
      <c r="H8" s="25"/>
      <c r="I8" s="22"/>
      <c r="J8" s="22"/>
      <c r="K8" s="22"/>
      <c r="L8" s="22"/>
      <c r="M8" s="22"/>
      <c r="N8" s="22"/>
    </row>
    <row r="9">
      <c r="A9" s="22"/>
      <c r="B9" s="22"/>
      <c r="C9" s="22"/>
      <c r="D9" s="22"/>
      <c r="E9" s="22"/>
      <c r="F9" s="23"/>
      <c r="G9" s="24"/>
      <c r="H9" s="25"/>
      <c r="I9" s="22"/>
      <c r="J9" s="22"/>
      <c r="K9" s="22"/>
      <c r="L9" s="22"/>
      <c r="M9" s="22"/>
      <c r="N9" s="22"/>
    </row>
    <row r="10">
      <c r="A10" s="22"/>
      <c r="B10" s="22"/>
      <c r="C10" s="22"/>
      <c r="D10" s="22"/>
      <c r="E10" s="22"/>
      <c r="F10" s="23"/>
      <c r="G10" s="24"/>
      <c r="H10" s="25"/>
      <c r="I10" s="22"/>
      <c r="J10" s="22"/>
      <c r="K10" s="22"/>
      <c r="L10" s="22"/>
      <c r="M10" s="22"/>
      <c r="N10" s="22"/>
    </row>
    <row r="11">
      <c r="A11" s="22"/>
      <c r="B11" s="22"/>
      <c r="C11" s="22"/>
      <c r="D11" s="22"/>
      <c r="E11" s="22"/>
      <c r="F11" s="23"/>
      <c r="G11" s="24"/>
      <c r="H11" s="25"/>
      <c r="I11" s="22"/>
      <c r="J11" s="22"/>
      <c r="K11" s="22"/>
      <c r="L11" s="22"/>
      <c r="M11" s="22"/>
      <c r="N11" s="22"/>
    </row>
    <row r="12">
      <c r="A12" s="22"/>
      <c r="B12" s="22"/>
      <c r="C12" s="22"/>
      <c r="D12" s="22"/>
      <c r="E12" s="22"/>
      <c r="F12" s="23"/>
      <c r="G12" s="24"/>
      <c r="H12" s="25"/>
      <c r="I12" s="22"/>
      <c r="J12" s="22"/>
      <c r="K12" s="22"/>
      <c r="L12" s="22"/>
      <c r="M12" s="22"/>
      <c r="N12" s="22"/>
    </row>
    <row r="13">
      <c r="A13" s="22"/>
      <c r="B13" s="22"/>
      <c r="C13" s="22"/>
      <c r="D13" s="22"/>
      <c r="E13" s="22"/>
      <c r="F13" s="23"/>
      <c r="G13" s="24"/>
      <c r="H13" s="25"/>
      <c r="I13" s="22"/>
      <c r="J13" s="22"/>
      <c r="K13" s="22"/>
      <c r="L13" s="22"/>
      <c r="M13" s="22"/>
      <c r="N13" s="22"/>
    </row>
    <row r="14">
      <c r="A14" s="22"/>
      <c r="B14" s="22"/>
      <c r="C14" s="22"/>
      <c r="D14" s="22"/>
      <c r="E14" s="22"/>
      <c r="F14" s="23"/>
      <c r="G14" s="24"/>
      <c r="H14" s="25"/>
      <c r="I14" s="22"/>
      <c r="J14" s="22"/>
      <c r="K14" s="22"/>
      <c r="L14" s="22"/>
      <c r="M14" s="22"/>
      <c r="N14" s="22"/>
    </row>
    <row r="15">
      <c r="A15" s="22"/>
      <c r="B15" s="22"/>
      <c r="C15" s="22"/>
      <c r="D15" s="22"/>
      <c r="E15" s="22"/>
      <c r="F15" s="23"/>
      <c r="G15" s="24"/>
      <c r="H15" s="25"/>
      <c r="I15" s="22"/>
      <c r="J15" s="22"/>
      <c r="K15" s="22"/>
      <c r="L15" s="22"/>
      <c r="M15" s="22"/>
      <c r="N15" s="22"/>
    </row>
    <row r="16">
      <c r="A16" s="22"/>
      <c r="B16" s="22"/>
      <c r="C16" s="22"/>
      <c r="D16" s="22"/>
      <c r="E16" s="22"/>
      <c r="F16" s="23"/>
      <c r="G16" s="24"/>
      <c r="H16" s="25"/>
      <c r="I16" s="22"/>
      <c r="J16" s="22"/>
      <c r="K16" s="22"/>
      <c r="L16" s="22"/>
      <c r="M16" s="22"/>
      <c r="N16" s="22"/>
    </row>
    <row r="17">
      <c r="A17" s="22"/>
      <c r="B17" s="22"/>
      <c r="C17" s="22"/>
      <c r="D17" s="22"/>
      <c r="E17" s="22"/>
      <c r="F17" s="23"/>
      <c r="G17" s="24"/>
      <c r="H17" s="25"/>
      <c r="I17" s="22"/>
      <c r="J17" s="22"/>
      <c r="K17" s="22"/>
      <c r="L17" s="22"/>
      <c r="M17" s="22"/>
      <c r="N17" s="22"/>
    </row>
    <row r="18">
      <c r="A18" s="22"/>
      <c r="B18" s="22"/>
      <c r="C18" s="22"/>
      <c r="D18" s="22"/>
      <c r="E18" s="22"/>
      <c r="F18" s="23"/>
      <c r="G18" s="24"/>
      <c r="H18" s="25"/>
      <c r="I18" s="22"/>
      <c r="J18" s="22"/>
      <c r="K18" s="22"/>
      <c r="L18" s="22"/>
      <c r="M18" s="22"/>
      <c r="N18" s="22"/>
    </row>
    <row r="19">
      <c r="A19" s="22"/>
      <c r="B19" s="22"/>
      <c r="C19" s="22"/>
      <c r="D19" s="22"/>
      <c r="E19" s="22"/>
      <c r="F19" s="23"/>
      <c r="G19" s="24"/>
      <c r="H19" s="25"/>
      <c r="I19" s="22"/>
      <c r="J19" s="22"/>
      <c r="K19" s="22"/>
      <c r="L19" s="22"/>
      <c r="M19" s="22"/>
      <c r="N19" s="22"/>
    </row>
    <row r="20">
      <c r="A20" s="22"/>
      <c r="B20" s="22"/>
      <c r="C20" s="22"/>
      <c r="D20" s="22"/>
      <c r="E20" s="22"/>
      <c r="F20" s="23"/>
      <c r="G20" s="24"/>
      <c r="H20" s="25"/>
      <c r="I20" s="22"/>
      <c r="J20" s="22"/>
      <c r="K20" s="22"/>
      <c r="L20" s="22"/>
      <c r="M20" s="22"/>
      <c r="N20" s="22"/>
    </row>
    <row r="21">
      <c r="A21" s="22"/>
      <c r="B21" s="22"/>
      <c r="C21" s="22"/>
      <c r="D21" s="22"/>
      <c r="E21" s="22"/>
      <c r="F21" s="23"/>
      <c r="G21" s="24"/>
      <c r="H21" s="25"/>
      <c r="I21" s="22"/>
      <c r="J21" s="22"/>
      <c r="K21" s="22"/>
      <c r="L21" s="22"/>
      <c r="M21" s="22"/>
      <c r="N21" s="22"/>
    </row>
    <row r="22" ht="15.75" customHeight="1">
      <c r="A22" s="22"/>
      <c r="B22" s="22"/>
      <c r="C22" s="22"/>
      <c r="D22" s="22"/>
      <c r="E22" s="22"/>
      <c r="F22" s="23"/>
      <c r="G22" s="24"/>
      <c r="H22" s="25"/>
      <c r="I22" s="22"/>
      <c r="J22" s="22"/>
      <c r="K22" s="22"/>
      <c r="L22" s="22"/>
      <c r="M22" s="22"/>
      <c r="N22" s="22"/>
    </row>
    <row r="23" ht="15.75" customHeight="1">
      <c r="A23" s="22"/>
      <c r="B23" s="22"/>
      <c r="C23" s="22"/>
      <c r="D23" s="22"/>
      <c r="E23" s="22"/>
      <c r="F23" s="23"/>
      <c r="G23" s="24"/>
      <c r="H23" s="25"/>
      <c r="I23" s="22"/>
      <c r="J23" s="22"/>
      <c r="K23" s="22"/>
      <c r="L23" s="22"/>
      <c r="M23" s="22"/>
      <c r="N23" s="22"/>
    </row>
    <row r="24" ht="15.75" customHeight="1">
      <c r="A24" s="22"/>
      <c r="B24" s="22"/>
      <c r="C24" s="22"/>
      <c r="D24" s="22"/>
      <c r="E24" s="22"/>
      <c r="F24" s="23"/>
      <c r="G24" s="24"/>
      <c r="H24" s="25"/>
      <c r="I24" s="22"/>
      <c r="J24" s="22"/>
      <c r="K24" s="22"/>
      <c r="L24" s="22"/>
      <c r="M24" s="22"/>
      <c r="N24" s="22"/>
    </row>
    <row r="25" ht="15.75" customHeight="1">
      <c r="A25" s="22"/>
      <c r="B25" s="22"/>
      <c r="C25" s="22"/>
      <c r="D25" s="22"/>
      <c r="E25" s="22"/>
      <c r="F25" s="23"/>
      <c r="G25" s="24"/>
      <c r="H25" s="25"/>
      <c r="I25" s="22"/>
      <c r="J25" s="22"/>
      <c r="K25" s="22"/>
      <c r="L25" s="22"/>
      <c r="M25" s="22"/>
      <c r="N25" s="22"/>
    </row>
    <row r="26" ht="15.75" customHeight="1">
      <c r="A26" s="22"/>
      <c r="B26" s="22"/>
      <c r="C26" s="22"/>
      <c r="D26" s="22"/>
      <c r="E26" s="22"/>
      <c r="F26" s="23"/>
      <c r="G26" s="24"/>
      <c r="H26" s="25"/>
      <c r="I26" s="22"/>
      <c r="J26" s="22"/>
      <c r="K26" s="22"/>
      <c r="L26" s="22"/>
      <c r="M26" s="22"/>
      <c r="N26" s="22"/>
    </row>
    <row r="27" ht="15.75" customHeight="1">
      <c r="A27" s="22"/>
      <c r="B27" s="22"/>
      <c r="C27" s="22"/>
      <c r="D27" s="22"/>
      <c r="E27" s="22"/>
      <c r="F27" s="23"/>
      <c r="G27" s="24"/>
      <c r="H27" s="25"/>
      <c r="I27" s="22"/>
      <c r="J27" s="22"/>
      <c r="K27" s="22"/>
      <c r="L27" s="22"/>
      <c r="M27" s="22"/>
      <c r="N27" s="22"/>
    </row>
    <row r="28" ht="15.75" customHeight="1">
      <c r="A28" s="22"/>
      <c r="B28" s="22"/>
      <c r="C28" s="22"/>
      <c r="D28" s="22"/>
      <c r="E28" s="22"/>
      <c r="F28" s="23"/>
      <c r="G28" s="24"/>
      <c r="H28" s="25"/>
      <c r="I28" s="22"/>
      <c r="J28" s="22"/>
      <c r="K28" s="22"/>
      <c r="L28" s="22"/>
      <c r="M28" s="22"/>
      <c r="N28" s="22"/>
    </row>
    <row r="29" ht="15.75" customHeight="1">
      <c r="A29" s="22"/>
      <c r="B29" s="22"/>
      <c r="C29" s="22"/>
      <c r="D29" s="22"/>
      <c r="E29" s="22"/>
      <c r="F29" s="23"/>
      <c r="G29" s="24"/>
      <c r="H29" s="25"/>
      <c r="I29" s="22"/>
      <c r="J29" s="22"/>
      <c r="K29" s="22"/>
      <c r="L29" s="22"/>
      <c r="M29" s="22"/>
      <c r="N29" s="22"/>
    </row>
    <row r="30" ht="15.75" customHeight="1">
      <c r="A30" s="22"/>
      <c r="B30" s="22"/>
      <c r="C30" s="22"/>
      <c r="D30" s="22"/>
      <c r="E30" s="22"/>
      <c r="F30" s="23"/>
      <c r="G30" s="24"/>
      <c r="H30" s="25"/>
      <c r="I30" s="22"/>
      <c r="J30" s="22"/>
      <c r="K30" s="22"/>
      <c r="L30" s="22"/>
      <c r="M30" s="22"/>
      <c r="N30" s="22"/>
    </row>
    <row r="31" ht="15.75" customHeight="1">
      <c r="A31" s="22"/>
      <c r="B31" s="22"/>
      <c r="C31" s="22"/>
      <c r="D31" s="22"/>
      <c r="E31" s="22"/>
      <c r="F31" s="23"/>
      <c r="G31" s="24"/>
      <c r="H31" s="25"/>
      <c r="I31" s="22"/>
      <c r="J31" s="22"/>
      <c r="K31" s="22"/>
      <c r="L31" s="22"/>
      <c r="M31" s="22"/>
      <c r="N31" s="22"/>
    </row>
  </sheetData>
  <mergeCells count="1">
    <mergeCell ref="A1:N1"/>
  </mergeCells>
  <dataValidations>
    <dataValidation type="list" allowBlank="1" sqref="G3:G31">
      <formula1>"見込み,アプローチ,商談中,提案中,交渉中,受注,失注"</formula1>
    </dataValidation>
    <dataValidation type="list" allowBlank="1" sqref="H3:H31">
      <formula1>"10%,20%,30%,40%,50%,60%,70%,80%,90%,100%"</formula1>
    </dataValidation>
  </dataValidation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0.0"/>
    <col customWidth="1" min="2" max="3" width="12.0"/>
    <col customWidth="1" min="4" max="4" width="10.0"/>
    <col customWidth="1" min="5" max="6" width="12.0"/>
    <col customWidth="1" min="7" max="7" width="10.0"/>
    <col customWidth="1" min="8" max="9" width="12.0"/>
    <col customWidth="1" min="10" max="10" width="10.0"/>
    <col customWidth="1" min="11" max="12" width="14.0"/>
    <col customWidth="1" min="13" max="13" width="10.0"/>
  </cols>
  <sheetData>
    <row r="1">
      <c r="A1" s="14" t="s">
        <v>111</v>
      </c>
    </row>
    <row r="2">
      <c r="A2" s="26" t="s">
        <v>112</v>
      </c>
      <c r="B2" s="26" t="s">
        <v>113</v>
      </c>
      <c r="C2" s="26" t="s">
        <v>114</v>
      </c>
      <c r="D2" s="26" t="s">
        <v>115</v>
      </c>
      <c r="E2" s="26" t="s">
        <v>116</v>
      </c>
      <c r="F2" s="26" t="s">
        <v>117</v>
      </c>
      <c r="G2" s="26" t="s">
        <v>118</v>
      </c>
      <c r="H2" s="26" t="s">
        <v>119</v>
      </c>
      <c r="I2" s="26" t="s">
        <v>120</v>
      </c>
      <c r="J2" s="26" t="s">
        <v>121</v>
      </c>
      <c r="K2" s="26" t="s">
        <v>122</v>
      </c>
      <c r="L2" s="26" t="s">
        <v>123</v>
      </c>
      <c r="M2" s="26" t="s">
        <v>124</v>
      </c>
    </row>
    <row r="3">
      <c r="A3" s="19" t="s">
        <v>50</v>
      </c>
      <c r="B3" s="27">
        <v>3000000.0</v>
      </c>
      <c r="C3" s="27">
        <v>2800000.0</v>
      </c>
      <c r="D3" s="28">
        <f t="shared" ref="D3:D4" si="2">IF(B3=0,"-",C3/B3)</f>
        <v>0.9333333333</v>
      </c>
      <c r="E3" s="27">
        <v>3500000.0</v>
      </c>
      <c r="F3" s="27">
        <v>0.0</v>
      </c>
      <c r="G3" s="28">
        <f t="shared" ref="G3:G4" si="3">IF(E3=0,"-",F3/E3)</f>
        <v>0</v>
      </c>
      <c r="H3" s="27">
        <v>4000000.0</v>
      </c>
      <c r="I3" s="27">
        <v>0.0</v>
      </c>
      <c r="J3" s="28">
        <f t="shared" ref="J3:J4" si="4">IF(H3=0,"-",I3/H3)</f>
        <v>0</v>
      </c>
      <c r="K3" s="27">
        <f t="shared" ref="K3:L3" si="1">B3+E3+H3</f>
        <v>10500000</v>
      </c>
      <c r="L3" s="27">
        <f t="shared" si="1"/>
        <v>2800000</v>
      </c>
      <c r="M3" s="28">
        <f t="shared" ref="M3:M4" si="6">IF(K3=0,"-",L3/K3)</f>
        <v>0.2666666667</v>
      </c>
    </row>
    <row r="4">
      <c r="A4" s="19" t="s">
        <v>63</v>
      </c>
      <c r="B4" s="27">
        <v>2500000.0</v>
      </c>
      <c r="C4" s="27">
        <v>2600000.0</v>
      </c>
      <c r="D4" s="28">
        <f t="shared" si="2"/>
        <v>1.04</v>
      </c>
      <c r="E4" s="27">
        <v>3000000.0</v>
      </c>
      <c r="F4" s="27">
        <v>0.0</v>
      </c>
      <c r="G4" s="28">
        <f t="shared" si="3"/>
        <v>0</v>
      </c>
      <c r="H4" s="27">
        <v>3000000.0</v>
      </c>
      <c r="I4" s="27">
        <v>0.0</v>
      </c>
      <c r="J4" s="28">
        <f t="shared" si="4"/>
        <v>0</v>
      </c>
      <c r="K4" s="27">
        <f t="shared" ref="K4:L4" si="5">B4+E4+H4</f>
        <v>8500000</v>
      </c>
      <c r="L4" s="27">
        <f t="shared" si="5"/>
        <v>2600000</v>
      </c>
      <c r="M4" s="28">
        <f t="shared" si="6"/>
        <v>0.3058823529</v>
      </c>
    </row>
    <row r="5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>
      <c r="A6" s="18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>
      <c r="A7" s="18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>
      <c r="A8" s="18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>
      <c r="A9" s="18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>
      <c r="A10" s="18"/>
      <c r="B10" s="31"/>
      <c r="C10" s="31"/>
      <c r="D10" s="31"/>
      <c r="E10" s="31"/>
      <c r="F10" s="31"/>
      <c r="G10" s="31"/>
      <c r="H10" s="31"/>
      <c r="I10" s="31"/>
      <c r="J10" s="32"/>
      <c r="K10" s="31"/>
      <c r="L10" s="31"/>
      <c r="M10" s="31"/>
    </row>
    <row r="11">
      <c r="A11" s="18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>
      <c r="A12" s="18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>
      <c r="A13" s="18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>
      <c r="A14" s="18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>
      <c r="A15" s="18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>
      <c r="A16" s="18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>
      <c r="A17" s="18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>
      <c r="A18" s="18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>
      <c r="A19" s="18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>
      <c r="A20" s="18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>
      <c r="A21" s="18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>
      <c r="A22" s="18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>
      <c r="A23" s="18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>
      <c r="A24" s="18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>
      <c r="A25" s="18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>
      <c r="A26" s="18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>
      <c r="A27" s="18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ht="15.75" customHeight="1">
      <c r="A28" s="18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ht="15.75" customHeight="1">
      <c r="A29" s="18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>
      <c r="A30" s="33" t="s">
        <v>125</v>
      </c>
      <c r="B30" s="34">
        <f t="shared" ref="B30:C30" si="7">SUM(B3:B4)</f>
        <v>5500000</v>
      </c>
      <c r="C30" s="34">
        <f t="shared" si="7"/>
        <v>5400000</v>
      </c>
      <c r="D30" s="35">
        <f>IF(B30=0,"-",C30/B30)</f>
        <v>0.9818181818</v>
      </c>
      <c r="E30" s="34">
        <f t="shared" ref="E30:F30" si="8">SUM(E3:E4)</f>
        <v>6500000</v>
      </c>
      <c r="F30" s="34">
        <f t="shared" si="8"/>
        <v>0</v>
      </c>
      <c r="G30" s="35">
        <f>IF(E30=0,"-",F30/E30)</f>
        <v>0</v>
      </c>
      <c r="H30" s="34">
        <f t="shared" ref="H30:I30" si="9">SUM(H3:H4)</f>
        <v>7000000</v>
      </c>
      <c r="I30" s="34">
        <f t="shared" si="9"/>
        <v>0</v>
      </c>
      <c r="J30" s="35">
        <f>IF(H30=0,"-",I30/H30)</f>
        <v>0</v>
      </c>
      <c r="K30" s="34">
        <f t="shared" ref="K30:L30" si="10">SUM(K3:K4)</f>
        <v>19000000</v>
      </c>
      <c r="L30" s="34">
        <f t="shared" si="10"/>
        <v>5400000</v>
      </c>
      <c r="M30" s="35">
        <f>IF(K30=0,"-",L30/K30)</f>
        <v>0.2842105263</v>
      </c>
    </row>
  </sheetData>
  <mergeCells count="1">
    <mergeCell ref="A1:M1"/>
  </mergeCell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2.0"/>
    <col customWidth="1" min="2" max="2" width="10.0"/>
    <col customWidth="1" min="3" max="3" width="20.0"/>
    <col customWidth="1" min="4" max="4" width="12.0"/>
    <col customWidth="1" min="5" max="5" width="40.0"/>
    <col customWidth="1" min="6" max="6" width="12.0"/>
    <col customWidth="1" min="7" max="7" width="25.0"/>
    <col customWidth="1" min="8" max="9" width="12.0"/>
    <col customWidth="1" min="10" max="10" width="25.0"/>
  </cols>
  <sheetData>
    <row r="1">
      <c r="A1" s="14" t="s">
        <v>126</v>
      </c>
    </row>
    <row r="2">
      <c r="A2" s="15" t="s">
        <v>127</v>
      </c>
      <c r="B2" s="15" t="s">
        <v>112</v>
      </c>
      <c r="C2" s="15" t="s">
        <v>79</v>
      </c>
      <c r="D2" s="15" t="s">
        <v>128</v>
      </c>
      <c r="E2" s="15" t="s">
        <v>129</v>
      </c>
      <c r="F2" s="15" t="s">
        <v>130</v>
      </c>
      <c r="G2" s="15" t="s">
        <v>86</v>
      </c>
      <c r="H2" s="15" t="s">
        <v>87</v>
      </c>
      <c r="I2" s="36" t="s">
        <v>131</v>
      </c>
      <c r="J2" s="15" t="s">
        <v>38</v>
      </c>
    </row>
    <row r="3">
      <c r="A3" s="37" t="s">
        <v>75</v>
      </c>
      <c r="B3" s="38" t="s">
        <v>50</v>
      </c>
      <c r="C3" s="38" t="s">
        <v>39</v>
      </c>
      <c r="D3" s="38" t="s">
        <v>132</v>
      </c>
      <c r="E3" s="38" t="s">
        <v>133</v>
      </c>
      <c r="F3" s="38" t="s">
        <v>134</v>
      </c>
      <c r="G3" s="38" t="s">
        <v>135</v>
      </c>
      <c r="H3" s="37" t="s">
        <v>95</v>
      </c>
      <c r="I3" s="37">
        <v>90.0</v>
      </c>
      <c r="J3" s="37"/>
    </row>
    <row r="4">
      <c r="A4" s="37" t="s">
        <v>108</v>
      </c>
      <c r="B4" s="38" t="s">
        <v>63</v>
      </c>
      <c r="C4" s="38" t="s">
        <v>52</v>
      </c>
      <c r="D4" s="38" t="s">
        <v>136</v>
      </c>
      <c r="E4" s="38" t="s">
        <v>137</v>
      </c>
      <c r="F4" s="38" t="s">
        <v>138</v>
      </c>
      <c r="G4" s="38" t="s">
        <v>139</v>
      </c>
      <c r="H4" s="37" t="s">
        <v>140</v>
      </c>
      <c r="I4" s="37">
        <v>60.0</v>
      </c>
      <c r="J4" s="38" t="s">
        <v>141</v>
      </c>
    </row>
    <row r="5">
      <c r="A5" s="37" t="s">
        <v>93</v>
      </c>
      <c r="B5" s="38" t="s">
        <v>50</v>
      </c>
      <c r="C5" s="38" t="s">
        <v>65</v>
      </c>
      <c r="D5" s="38" t="s">
        <v>142</v>
      </c>
      <c r="E5" s="38" t="s">
        <v>143</v>
      </c>
      <c r="F5" s="38" t="s">
        <v>144</v>
      </c>
      <c r="G5" s="38" t="s">
        <v>145</v>
      </c>
      <c r="H5" s="37" t="s">
        <v>146</v>
      </c>
      <c r="I5" s="37">
        <v>15.0</v>
      </c>
      <c r="J5" s="38" t="s">
        <v>147</v>
      </c>
    </row>
    <row r="6">
      <c r="A6" s="37"/>
      <c r="B6" s="37"/>
      <c r="C6" s="37"/>
      <c r="D6" s="38"/>
      <c r="E6" s="37"/>
      <c r="F6" s="38"/>
      <c r="G6" s="37"/>
      <c r="H6" s="37"/>
      <c r="I6" s="37"/>
      <c r="J6" s="37"/>
    </row>
    <row r="7">
      <c r="A7" s="37"/>
      <c r="B7" s="37"/>
      <c r="C7" s="37"/>
      <c r="D7" s="38"/>
      <c r="E7" s="37"/>
      <c r="F7" s="38"/>
      <c r="G7" s="37"/>
      <c r="H7" s="37"/>
      <c r="I7" s="37"/>
      <c r="J7" s="37"/>
    </row>
    <row r="8">
      <c r="A8" s="37"/>
      <c r="B8" s="37"/>
      <c r="C8" s="37"/>
      <c r="D8" s="38"/>
      <c r="E8" s="37"/>
      <c r="F8" s="38"/>
      <c r="G8" s="37"/>
      <c r="H8" s="37"/>
      <c r="I8" s="37"/>
      <c r="J8" s="37"/>
    </row>
    <row r="9">
      <c r="A9" s="37"/>
      <c r="B9" s="37"/>
      <c r="C9" s="37"/>
      <c r="D9" s="38"/>
      <c r="E9" s="37"/>
      <c r="F9" s="38"/>
      <c r="G9" s="37"/>
      <c r="H9" s="37"/>
      <c r="I9" s="37"/>
      <c r="J9" s="37"/>
    </row>
    <row r="10">
      <c r="A10" s="37"/>
      <c r="B10" s="37"/>
      <c r="C10" s="37"/>
      <c r="D10" s="38"/>
      <c r="E10" s="37"/>
      <c r="F10" s="38"/>
      <c r="G10" s="37"/>
      <c r="H10" s="37"/>
      <c r="I10" s="37"/>
      <c r="J10" s="37"/>
    </row>
    <row r="11">
      <c r="A11" s="37"/>
      <c r="B11" s="37"/>
      <c r="C11" s="37"/>
      <c r="D11" s="38"/>
      <c r="E11" s="37"/>
      <c r="F11" s="38"/>
      <c r="G11" s="37"/>
      <c r="H11" s="37"/>
      <c r="I11" s="37"/>
      <c r="J11" s="37"/>
    </row>
    <row r="12">
      <c r="A12" s="37"/>
      <c r="B12" s="37"/>
      <c r="C12" s="37"/>
      <c r="D12" s="38"/>
      <c r="E12" s="37"/>
      <c r="F12" s="38"/>
      <c r="G12" s="37"/>
      <c r="H12" s="37"/>
      <c r="I12" s="37"/>
      <c r="J12" s="37"/>
    </row>
    <row r="13">
      <c r="A13" s="37"/>
      <c r="B13" s="37"/>
      <c r="C13" s="37"/>
      <c r="D13" s="38"/>
      <c r="E13" s="37"/>
      <c r="F13" s="38"/>
      <c r="G13" s="37"/>
      <c r="H13" s="37"/>
      <c r="I13" s="37"/>
      <c r="J13" s="37"/>
    </row>
    <row r="14">
      <c r="A14" s="37"/>
      <c r="B14" s="37"/>
      <c r="C14" s="37"/>
      <c r="D14" s="38"/>
      <c r="E14" s="37"/>
      <c r="F14" s="38"/>
      <c r="G14" s="37"/>
      <c r="H14" s="37"/>
      <c r="I14" s="37"/>
      <c r="J14" s="37"/>
    </row>
    <row r="15">
      <c r="A15" s="37"/>
      <c r="B15" s="37"/>
      <c r="C15" s="37"/>
      <c r="D15" s="38"/>
      <c r="E15" s="37"/>
      <c r="F15" s="38"/>
      <c r="G15" s="37"/>
      <c r="H15" s="37"/>
      <c r="I15" s="37"/>
      <c r="J15" s="37"/>
    </row>
    <row r="16">
      <c r="A16" s="37"/>
      <c r="B16" s="37"/>
      <c r="C16" s="37"/>
      <c r="D16" s="38"/>
      <c r="E16" s="37"/>
      <c r="F16" s="38"/>
      <c r="G16" s="37"/>
      <c r="H16" s="37"/>
      <c r="I16" s="37"/>
      <c r="J16" s="37"/>
    </row>
    <row r="17">
      <c r="A17" s="37"/>
      <c r="B17" s="37"/>
      <c r="C17" s="37"/>
      <c r="D17" s="38"/>
      <c r="E17" s="37"/>
      <c r="F17" s="38"/>
      <c r="G17" s="37"/>
      <c r="H17" s="37"/>
      <c r="I17" s="37"/>
      <c r="J17" s="37"/>
    </row>
    <row r="18">
      <c r="A18" s="37"/>
      <c r="B18" s="37"/>
      <c r="C18" s="37"/>
      <c r="D18" s="38"/>
      <c r="E18" s="37"/>
      <c r="F18" s="38"/>
      <c r="G18" s="37"/>
      <c r="H18" s="37"/>
      <c r="I18" s="37"/>
      <c r="J18" s="37"/>
    </row>
    <row r="19">
      <c r="A19" s="37"/>
      <c r="B19" s="37"/>
      <c r="C19" s="37"/>
      <c r="D19" s="38"/>
      <c r="E19" s="37"/>
      <c r="F19" s="38"/>
      <c r="G19" s="37"/>
      <c r="H19" s="37"/>
      <c r="I19" s="37"/>
      <c r="J19" s="37"/>
    </row>
    <row r="20">
      <c r="A20" s="37"/>
      <c r="B20" s="37"/>
      <c r="C20" s="37"/>
      <c r="D20" s="38"/>
      <c r="E20" s="37"/>
      <c r="F20" s="38"/>
      <c r="G20" s="37"/>
      <c r="H20" s="37"/>
      <c r="I20" s="37"/>
      <c r="J20" s="37"/>
    </row>
    <row r="21">
      <c r="A21" s="37"/>
      <c r="B21" s="37"/>
      <c r="C21" s="37"/>
      <c r="D21" s="38"/>
      <c r="E21" s="37"/>
      <c r="F21" s="38"/>
      <c r="G21" s="37"/>
      <c r="H21" s="37"/>
      <c r="I21" s="37"/>
      <c r="J21" s="37"/>
    </row>
    <row r="22" ht="15.75" customHeight="1">
      <c r="A22" s="37"/>
      <c r="B22" s="37"/>
      <c r="C22" s="37"/>
      <c r="D22" s="38"/>
      <c r="E22" s="37"/>
      <c r="F22" s="38"/>
      <c r="G22" s="37"/>
      <c r="H22" s="37"/>
      <c r="I22" s="37"/>
      <c r="J22" s="37"/>
    </row>
    <row r="23" ht="15.75" customHeight="1">
      <c r="A23" s="37"/>
      <c r="B23" s="37"/>
      <c r="C23" s="37"/>
      <c r="D23" s="38"/>
      <c r="E23" s="37"/>
      <c r="F23" s="38"/>
      <c r="G23" s="37"/>
      <c r="H23" s="37"/>
      <c r="I23" s="37"/>
      <c r="J23" s="37"/>
    </row>
    <row r="24" ht="15.75" customHeight="1">
      <c r="A24" s="37"/>
      <c r="B24" s="37"/>
      <c r="C24" s="37"/>
      <c r="D24" s="38"/>
      <c r="E24" s="37"/>
      <c r="F24" s="38"/>
      <c r="G24" s="37"/>
      <c r="H24" s="37"/>
      <c r="I24" s="37"/>
      <c r="J24" s="37"/>
    </row>
    <row r="25" ht="15.75" customHeight="1">
      <c r="A25" s="37"/>
      <c r="B25" s="37"/>
      <c r="C25" s="37"/>
      <c r="D25" s="38"/>
      <c r="E25" s="37"/>
      <c r="F25" s="38"/>
      <c r="G25" s="37"/>
      <c r="H25" s="37"/>
      <c r="I25" s="37"/>
      <c r="J25" s="37"/>
    </row>
    <row r="26" ht="15.75" customHeight="1">
      <c r="A26" s="37"/>
      <c r="B26" s="37"/>
      <c r="C26" s="37"/>
      <c r="D26" s="38"/>
      <c r="E26" s="37"/>
      <c r="F26" s="38"/>
      <c r="G26" s="37"/>
      <c r="H26" s="37"/>
      <c r="I26" s="37"/>
      <c r="J26" s="37"/>
    </row>
    <row r="27" ht="15.75" customHeight="1">
      <c r="A27" s="37"/>
      <c r="B27" s="37"/>
      <c r="C27" s="37"/>
      <c r="D27" s="38"/>
      <c r="E27" s="37"/>
      <c r="F27" s="38"/>
      <c r="G27" s="37"/>
      <c r="H27" s="37"/>
      <c r="I27" s="37"/>
      <c r="J27" s="37"/>
    </row>
    <row r="28" ht="15.75" customHeight="1">
      <c r="A28" s="37"/>
      <c r="B28" s="37"/>
      <c r="C28" s="37"/>
      <c r="D28" s="38"/>
      <c r="E28" s="37"/>
      <c r="F28" s="38"/>
      <c r="G28" s="37"/>
      <c r="H28" s="37"/>
      <c r="I28" s="37"/>
      <c r="J28" s="37"/>
    </row>
    <row r="29" ht="15.75" customHeight="1">
      <c r="A29" s="37"/>
      <c r="B29" s="37"/>
      <c r="C29" s="37"/>
      <c r="D29" s="38"/>
      <c r="E29" s="37"/>
      <c r="F29" s="38"/>
      <c r="G29" s="37"/>
      <c r="H29" s="37"/>
      <c r="I29" s="37"/>
      <c r="J29" s="37"/>
    </row>
    <row r="30" ht="15.75" customHeight="1">
      <c r="A30" s="37"/>
      <c r="B30" s="37"/>
      <c r="C30" s="37"/>
      <c r="D30" s="38"/>
      <c r="E30" s="37"/>
      <c r="F30" s="38"/>
      <c r="G30" s="37"/>
      <c r="H30" s="37"/>
      <c r="I30" s="37"/>
      <c r="J30" s="37"/>
    </row>
    <row r="31" ht="15.75" customHeight="1">
      <c r="A31" s="37"/>
      <c r="B31" s="37"/>
      <c r="C31" s="37"/>
      <c r="D31" s="38"/>
      <c r="E31" s="37"/>
      <c r="F31" s="38"/>
      <c r="G31" s="37"/>
      <c r="H31" s="37"/>
      <c r="I31" s="37"/>
      <c r="J31" s="37"/>
    </row>
  </sheetData>
  <mergeCells count="1">
    <mergeCell ref="A1:J1"/>
  </mergeCells>
  <dataValidations>
    <dataValidation type="list" allowBlank="1" sqref="D3:D31">
      <formula1>"訪問,Web会議,電話,メール,資料送付,その他"</formula1>
    </dataValidation>
    <dataValidation type="list" allowBlank="1" sqref="F3:F31">
      <formula1>"好感触,検討中,保留,失注,アポ獲得,情報収集中"</formula1>
    </dataValidation>
  </dataValidation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2026-01-23T07:12:02Z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