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出勤簿" sheetId="1" r:id="rId4"/>
  </sheets>
  <definedNames/>
  <calcPr/>
  <extLst>
    <ext uri="GoogleSheetsCustomDataVersion2">
      <go:sheetsCustomData xmlns:go="http://customooxmlschemas.google.com/" r:id="rId5" roundtripDataChecksum="2C/oqmzDeSPv/swUYThuTK38PPBpXGk0jkGCVYSUP14="/>
    </ext>
  </extLst>
</workbook>
</file>

<file path=xl/sharedStrings.xml><?xml version="1.0" encoding="utf-8"?>
<sst xmlns="http://schemas.openxmlformats.org/spreadsheetml/2006/main" count="57" uniqueCount="31">
  <si>
    <t>出勤簿（在宅勤務）</t>
  </si>
  <si>
    <t>年</t>
  </si>
  <si>
    <t>所定始業</t>
  </si>
  <si>
    <t>9:00</t>
  </si>
  <si>
    <t>出勤日</t>
  </si>
  <si>
    <t>所属</t>
  </si>
  <si>
    <t>月</t>
  </si>
  <si>
    <t>所定終業</t>
  </si>
  <si>
    <t>18:00</t>
  </si>
  <si>
    <t>有給日</t>
  </si>
  <si>
    <t>氏名</t>
  </si>
  <si>
    <t>休憩時間</t>
  </si>
  <si>
    <t>1:00</t>
  </si>
  <si>
    <t>在宅日</t>
  </si>
  <si>
    <t>日</t>
  </si>
  <si>
    <t>曜日</t>
  </si>
  <si>
    <t>出勤</t>
  </si>
  <si>
    <t>退勤</t>
  </si>
  <si>
    <t>休憩</t>
  </si>
  <si>
    <t>実働</t>
  </si>
  <si>
    <t>現場</t>
  </si>
  <si>
    <t>作業内容</t>
  </si>
  <si>
    <t>天候</t>
  </si>
  <si>
    <t>区分</t>
  </si>
  <si>
    <t>出勤（会社）</t>
  </si>
  <si>
    <t>出勤（在宅）</t>
  </si>
  <si>
    <t>-</t>
  </si>
  <si>
    <t>有給</t>
  </si>
  <si>
    <t>欠勤</t>
  </si>
  <si>
    <t>合計</t>
  </si>
  <si>
    <t>1. 年月、所定時間を入力します
2. 出勤時刻・退勤時刻を入力すると、残りは自動計算されます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</si>
</sst>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h&quot;:&quot;mm"/>
    <numFmt numFmtId="165" formatCode="[h]&quot;:&quot;mm"/>
  </numFmts>
  <fonts count="9">
    <font>
      <sz val="11.0"/>
      <color theme="1"/>
      <name val="Calibri"/>
      <scheme val="minor"/>
    </font>
    <font>
      <b/>
      <sz val="24.0"/>
      <color theme="1"/>
      <name val="Arial"/>
    </font>
    <font>
      <sz val="9.0"/>
      <color theme="1"/>
      <name val="Arial"/>
    </font>
    <font>
      <b/>
      <sz val="9.0"/>
      <color theme="1"/>
      <name val="Arial"/>
    </font>
    <font>
      <sz val="9.0"/>
      <color rgb="FF000000"/>
      <name val="Arial"/>
    </font>
    <font/>
    <font>
      <color theme="1"/>
      <name val="Calibri"/>
    </font>
    <font>
      <sz val="9.0"/>
      <color theme="1"/>
      <name val="Calibri"/>
    </font>
    <font>
      <sz val="9.0"/>
      <color rgb="FF666666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left" vertical="center"/>
    </xf>
    <xf borderId="1" fillId="2" fontId="3" numFmtId="0" xfId="0" applyAlignment="1" applyBorder="1" applyFill="1" applyFont="1">
      <alignment horizontal="left" vertical="center"/>
    </xf>
    <xf borderId="1" fillId="0" fontId="4" numFmtId="0" xfId="0" applyAlignment="1" applyBorder="1" applyFont="1">
      <alignment horizontal="left" shrinkToFit="0" vertical="center" wrapText="0"/>
    </xf>
    <xf borderId="2" fillId="2" fontId="3" numFmtId="0" xfId="0" applyAlignment="1" applyBorder="1" applyFont="1">
      <alignment horizontal="left" shrinkToFit="0" vertical="center" wrapText="0"/>
    </xf>
    <xf borderId="3" fillId="0" fontId="5" numFmtId="0" xfId="0" applyBorder="1" applyFont="1"/>
    <xf borderId="2" fillId="2" fontId="3" numFmtId="0" xfId="0" applyAlignment="1" applyBorder="1" applyFont="1">
      <alignment shrinkToFit="0" vertical="center" wrapText="0"/>
    </xf>
    <xf borderId="1" fillId="0" fontId="2" numFmtId="0" xfId="0" applyAlignment="1" applyBorder="1" applyFont="1">
      <alignment vertical="center"/>
    </xf>
    <xf borderId="2" fillId="0" fontId="6" numFmtId="0" xfId="0" applyAlignment="1" applyBorder="1" applyFont="1">
      <alignment vertical="center"/>
    </xf>
    <xf borderId="4" fillId="0" fontId="6" numFmtId="0" xfId="0" applyAlignment="1" applyBorder="1" applyFont="1">
      <alignment vertical="center"/>
    </xf>
    <xf borderId="5" fillId="0" fontId="5" numFmtId="0" xfId="0" applyBorder="1" applyFont="1"/>
    <xf borderId="2" fillId="2" fontId="3" numFmtId="0" xfId="0" applyAlignment="1" applyBorder="1" applyFont="1">
      <alignment readingOrder="0" shrinkToFit="0" vertical="center" wrapText="0"/>
    </xf>
    <xf borderId="1" fillId="2" fontId="3" numFmtId="0" xfId="0" applyAlignment="1" applyBorder="1" applyFont="1">
      <alignment horizontal="center" shrinkToFit="0" vertical="center" wrapText="0"/>
    </xf>
    <xf borderId="1" fillId="2" fontId="3" numFmtId="0" xfId="0" applyAlignment="1" applyBorder="1" applyFont="1">
      <alignment horizontal="center" readingOrder="0" shrinkToFit="0" vertical="center" wrapText="0"/>
    </xf>
    <xf borderId="1" fillId="0" fontId="2" numFmtId="0" xfId="0" applyAlignment="1" applyBorder="1" applyFont="1">
      <alignment horizontal="center" shrinkToFit="0" vertical="center" wrapText="0"/>
    </xf>
    <xf borderId="1" fillId="0" fontId="2" numFmtId="20" xfId="0" applyAlignment="1" applyBorder="1" applyFont="1" applyNumberFormat="1">
      <alignment horizontal="center" shrinkToFit="0" vertical="center" wrapText="0"/>
    </xf>
    <xf borderId="1" fillId="0" fontId="2" numFmtId="164" xfId="0" applyAlignment="1" applyBorder="1" applyFont="1" applyNumberFormat="1">
      <alignment horizontal="center" shrinkToFit="0" vertical="center" wrapText="0"/>
    </xf>
    <xf borderId="1" fillId="0" fontId="2" numFmtId="0" xfId="0" applyAlignment="1" applyBorder="1" applyFont="1">
      <alignment horizontal="center" readingOrder="0" vertical="center"/>
    </xf>
    <xf borderId="1" fillId="3" fontId="2" numFmtId="20" xfId="0" applyAlignment="1" applyBorder="1" applyFill="1" applyFont="1" applyNumberFormat="1">
      <alignment horizontal="center" vertical="center"/>
    </xf>
    <xf borderId="1" fillId="3" fontId="2" numFmtId="0" xfId="0" applyAlignment="1" applyBorder="1" applyFont="1">
      <alignment horizontal="center" vertical="center"/>
    </xf>
    <xf borderId="1" fillId="3" fontId="2" numFmtId="164" xfId="0" applyAlignment="1" applyBorder="1" applyFont="1" applyNumberFormat="1">
      <alignment horizontal="center" vertical="center"/>
    </xf>
    <xf borderId="2" fillId="2" fontId="3" numFmtId="0" xfId="0" applyAlignment="1" applyBorder="1" applyFont="1">
      <alignment horizontal="center" vertical="center"/>
    </xf>
    <xf borderId="6" fillId="0" fontId="5" numFmtId="0" xfId="0" applyBorder="1" applyFont="1"/>
    <xf borderId="1" fillId="0" fontId="3" numFmtId="165" xfId="0" applyAlignment="1" applyBorder="1" applyFont="1" applyNumberFormat="1">
      <alignment horizontal="center" shrinkToFit="0" vertical="center" wrapText="0"/>
    </xf>
    <xf borderId="1" fillId="2" fontId="2" numFmtId="0" xfId="0" applyAlignment="1" applyBorder="1" applyFont="1">
      <alignment vertical="center"/>
    </xf>
    <xf borderId="0" fillId="0" fontId="7" numFmtId="0" xfId="0" applyAlignment="1" applyFont="1">
      <alignment vertical="center"/>
    </xf>
    <xf borderId="0" fillId="0" fontId="2" numFmtId="0" xfId="0" applyAlignment="1" applyFont="1">
      <alignment vertical="center"/>
    </xf>
    <xf borderId="7" fillId="0" fontId="8" numFmtId="0" xfId="0" applyAlignment="1" applyBorder="1" applyFont="1">
      <alignment vertical="center"/>
    </xf>
    <xf borderId="8" fillId="0" fontId="5" numFmtId="0" xfId="0" applyBorder="1" applyFont="1"/>
    <xf borderId="9" fillId="0" fontId="5" numFmtId="0" xfId="0" applyBorder="1" applyFont="1"/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4" fillId="0" fontId="5" numFmtId="0" xfId="0" applyBorder="1" applyFont="1"/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>
        <color rgb="FFCC0000"/>
      </font>
      <fill>
        <patternFill patternType="none"/>
      </fill>
      <border/>
    </dxf>
    <dxf>
      <font>
        <color rgb="FF0B5394"/>
      </font>
      <fill>
        <patternFill patternType="none"/>
      </fill>
      <border/>
    </dxf>
  </dxfs>
  <tableStyles count="1">
    <tableStyle count="2" pivot="0" name="出勤簿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8:J38" displayName="Table_1" name="Table_1" id="1">
  <tableColumns count="10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</tableColumns>
  <tableStyleInfo name="出勤簿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5.86"/>
    <col customWidth="1" min="3" max="9" width="8.71"/>
    <col customWidth="1" min="10" max="10" width="17.29"/>
  </cols>
  <sheetData>
    <row r="1" ht="30.0" customHeight="1">
      <c r="A1" s="1" t="s">
        <v>0</v>
      </c>
    </row>
    <row r="2" ht="15.0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ht="15.0" customHeight="1">
      <c r="A3" s="3" t="s">
        <v>1</v>
      </c>
      <c r="B3" s="4">
        <v>2026.0</v>
      </c>
      <c r="C3" s="5" t="s">
        <v>2</v>
      </c>
      <c r="D3" s="6"/>
      <c r="E3" s="4" t="s">
        <v>3</v>
      </c>
      <c r="F3" s="7" t="s">
        <v>4</v>
      </c>
      <c r="G3" s="8">
        <f>COUNTA(C8:C38)</f>
        <v>3</v>
      </c>
      <c r="H3" s="3" t="s">
        <v>5</v>
      </c>
      <c r="I3" s="9"/>
      <c r="J3" s="6"/>
    </row>
    <row r="4" ht="15.0" customHeight="1">
      <c r="A4" s="3" t="s">
        <v>6</v>
      </c>
      <c r="B4" s="4">
        <v>1.0</v>
      </c>
      <c r="C4" s="5" t="s">
        <v>7</v>
      </c>
      <c r="D4" s="6"/>
      <c r="E4" s="4" t="s">
        <v>8</v>
      </c>
      <c r="F4" s="7" t="s">
        <v>9</v>
      </c>
      <c r="G4" s="8">
        <f>COUNTIF(J8:J38,"有給")</f>
        <v>1</v>
      </c>
      <c r="H4" s="3" t="s">
        <v>10</v>
      </c>
      <c r="I4" s="10"/>
      <c r="J4" s="11"/>
    </row>
    <row r="5" ht="15.0" customHeight="1">
      <c r="A5" s="2"/>
      <c r="B5" s="2"/>
      <c r="C5" s="5" t="s">
        <v>11</v>
      </c>
      <c r="D5" s="6"/>
      <c r="E5" s="4" t="s">
        <v>12</v>
      </c>
      <c r="F5" s="12" t="s">
        <v>13</v>
      </c>
      <c r="G5" s="8">
        <f>COUNTIF(J8:J38,"出勤（在宅）")</f>
        <v>1</v>
      </c>
      <c r="H5" s="2"/>
      <c r="I5" s="2"/>
      <c r="J5" s="2"/>
    </row>
    <row r="6" ht="15.0" customHeight="1">
      <c r="A6" s="2"/>
      <c r="B6" s="2"/>
      <c r="C6" s="2"/>
      <c r="D6" s="2"/>
      <c r="E6" s="2"/>
      <c r="F6" s="2"/>
      <c r="G6" s="2"/>
      <c r="H6" s="2"/>
      <c r="I6" s="2"/>
      <c r="J6" s="2"/>
    </row>
    <row r="7" ht="15.0" customHeight="1">
      <c r="A7" s="13" t="s">
        <v>14</v>
      </c>
      <c r="B7" s="13" t="s">
        <v>15</v>
      </c>
      <c r="C7" s="13" t="s">
        <v>16</v>
      </c>
      <c r="D7" s="13" t="s">
        <v>17</v>
      </c>
      <c r="E7" s="13" t="s">
        <v>18</v>
      </c>
      <c r="F7" s="13" t="s">
        <v>19</v>
      </c>
      <c r="G7" s="14" t="s">
        <v>20</v>
      </c>
      <c r="H7" s="14" t="s">
        <v>21</v>
      </c>
      <c r="I7" s="14" t="s">
        <v>22</v>
      </c>
      <c r="J7" s="13" t="s">
        <v>23</v>
      </c>
    </row>
    <row r="8" ht="15.0" customHeight="1">
      <c r="A8" s="15">
        <f>IF(DAY(DATE($B$3,$B$4,1))=1,1,"")</f>
        <v>1</v>
      </c>
      <c r="B8" s="15" t="str">
        <f t="shared" ref="B8:B38" si="1">IF(A8&lt;&gt;"",TEXT(DATE($B$3,$B$4,A8),"ddd"),"")</f>
        <v>木</v>
      </c>
      <c r="C8" s="16">
        <v>0.3333333333333333</v>
      </c>
      <c r="D8" s="16">
        <v>0.8333333333333334</v>
      </c>
      <c r="E8" s="15" t="str">
        <f t="shared" ref="E8:E38" si="2">IF(AND(C8&lt;&gt;"",D8&lt;&gt;""),$E$5,"")</f>
        <v>1:00</v>
      </c>
      <c r="F8" s="16">
        <f t="shared" ref="F8:F38" si="3">IF(AND(C8&lt;&gt;"",D8&lt;&gt;""),D8-C8-E8,"")</f>
        <v>0.4583333333</v>
      </c>
      <c r="G8" s="17">
        <f t="shared" ref="G8:G11" si="4">IF(F8&lt;&gt;"",MAX(0,F8-TIME(8,0,0)),"")</f>
        <v>0.125</v>
      </c>
      <c r="H8" s="17" t="str">
        <f t="shared" ref="H8:H38" si="5">IF(AND(D8&lt;&gt;"",D8&gt;TIME(22,0,0)),D8-TIME(22,0,0),"")</f>
        <v/>
      </c>
      <c r="I8" s="15" t="str">
        <f t="shared" ref="I8:I38" si="6">IF(AND(F8&lt;&gt;"",OR(WEEKDAY(DATE($B$3,$B$4,A8))=1,WEEKDAY(DATE($B$3,$B$4,A8))=7)),F8,"")</f>
        <v/>
      </c>
      <c r="J8" s="18" t="s">
        <v>24</v>
      </c>
    </row>
    <row r="9" ht="15.0" customHeight="1">
      <c r="A9" s="15">
        <f>IF(DAY(DATE($B$3,$B$4,2))=2,2,"")</f>
        <v>2</v>
      </c>
      <c r="B9" s="15" t="str">
        <f t="shared" si="1"/>
        <v>金</v>
      </c>
      <c r="C9" s="16">
        <v>0.4166666666666667</v>
      </c>
      <c r="D9" s="16">
        <v>1.0</v>
      </c>
      <c r="E9" s="15" t="str">
        <f t="shared" si="2"/>
        <v>1:00</v>
      </c>
      <c r="F9" s="16">
        <f t="shared" si="3"/>
        <v>0.5416666667</v>
      </c>
      <c r="G9" s="17">
        <f t="shared" si="4"/>
        <v>0.2083333333</v>
      </c>
      <c r="H9" s="17">
        <f t="shared" si="5"/>
        <v>0.08333333333</v>
      </c>
      <c r="I9" s="15" t="str">
        <f t="shared" si="6"/>
        <v/>
      </c>
      <c r="J9" s="18" t="s">
        <v>25</v>
      </c>
    </row>
    <row r="10" ht="15.0" customHeight="1">
      <c r="A10" s="15">
        <f>IF(DAY(DATE($B$3,$B$4,3))=3,3,"")</f>
        <v>3</v>
      </c>
      <c r="B10" s="15" t="str">
        <f t="shared" si="1"/>
        <v>土</v>
      </c>
      <c r="C10" s="15"/>
      <c r="D10" s="15"/>
      <c r="E10" s="15" t="str">
        <f t="shared" si="2"/>
        <v/>
      </c>
      <c r="F10" s="15" t="str">
        <f t="shared" si="3"/>
        <v/>
      </c>
      <c r="G10" s="17" t="str">
        <f t="shared" si="4"/>
        <v/>
      </c>
      <c r="H10" s="17" t="str">
        <f t="shared" si="5"/>
        <v/>
      </c>
      <c r="I10" s="15" t="str">
        <f t="shared" si="6"/>
        <v/>
      </c>
      <c r="J10" s="18" t="s">
        <v>26</v>
      </c>
    </row>
    <row r="11" ht="15.0" customHeight="1">
      <c r="A11" s="15">
        <f>IF(DAY(DATE($B$3,$B$4,4))=4,4,"")</f>
        <v>4</v>
      </c>
      <c r="B11" s="15" t="str">
        <f t="shared" si="1"/>
        <v>日</v>
      </c>
      <c r="C11" s="15"/>
      <c r="D11" s="15"/>
      <c r="E11" s="15" t="str">
        <f t="shared" si="2"/>
        <v/>
      </c>
      <c r="F11" s="15" t="str">
        <f t="shared" si="3"/>
        <v/>
      </c>
      <c r="G11" s="17" t="str">
        <f t="shared" si="4"/>
        <v/>
      </c>
      <c r="H11" s="17" t="str">
        <f t="shared" si="5"/>
        <v/>
      </c>
      <c r="I11" s="15" t="str">
        <f t="shared" si="6"/>
        <v/>
      </c>
      <c r="J11" s="18" t="s">
        <v>26</v>
      </c>
    </row>
    <row r="12" ht="15.0" customHeight="1">
      <c r="A12" s="15">
        <f>IF(DAY(DATE($B$3,$B$4,5))=5,5,"")</f>
        <v>5</v>
      </c>
      <c r="B12" s="15" t="str">
        <f t="shared" si="1"/>
        <v>月</v>
      </c>
      <c r="C12" s="19">
        <v>0.3333333333333333</v>
      </c>
      <c r="D12" s="19">
        <v>0.7083333333333334</v>
      </c>
      <c r="E12" s="20" t="str">
        <f t="shared" si="2"/>
        <v>1:00</v>
      </c>
      <c r="F12" s="19">
        <f t="shared" si="3"/>
        <v>0.3333333333</v>
      </c>
      <c r="G12" s="21">
        <f>IF(F12&lt;&gt;"",MAX(0,F12-TIME(8,0,0)),"")</f>
        <v>0</v>
      </c>
      <c r="H12" s="17" t="str">
        <f t="shared" si="5"/>
        <v/>
      </c>
      <c r="I12" s="15" t="str">
        <f t="shared" si="6"/>
        <v/>
      </c>
      <c r="J12" s="18" t="s">
        <v>24</v>
      </c>
    </row>
    <row r="13" ht="15.0" customHeight="1">
      <c r="A13" s="15">
        <f>IF(DAY(DATE($B$3,$B$4,6))=6,6,"")</f>
        <v>6</v>
      </c>
      <c r="B13" s="15" t="str">
        <f t="shared" si="1"/>
        <v>火</v>
      </c>
      <c r="C13" s="15"/>
      <c r="D13" s="15"/>
      <c r="E13" s="15" t="str">
        <f t="shared" si="2"/>
        <v/>
      </c>
      <c r="F13" s="15" t="str">
        <f t="shared" si="3"/>
        <v/>
      </c>
      <c r="G13" s="17" t="str">
        <f t="shared" ref="G13:G38" si="7">IF(F13&lt;&gt;"",MAX(0,F13-TIME(8,0,0)),"")</f>
        <v/>
      </c>
      <c r="H13" s="17" t="str">
        <f t="shared" si="5"/>
        <v/>
      </c>
      <c r="I13" s="15" t="str">
        <f t="shared" si="6"/>
        <v/>
      </c>
      <c r="J13" s="18" t="s">
        <v>27</v>
      </c>
    </row>
    <row r="14" ht="15.0" customHeight="1">
      <c r="A14" s="15">
        <f>IF(DAY(DATE($B$3,$B$4,7))=7,7,"")</f>
        <v>7</v>
      </c>
      <c r="B14" s="15" t="str">
        <f t="shared" si="1"/>
        <v>水</v>
      </c>
      <c r="C14" s="15"/>
      <c r="D14" s="15"/>
      <c r="E14" s="15" t="str">
        <f t="shared" si="2"/>
        <v/>
      </c>
      <c r="F14" s="15" t="str">
        <f t="shared" si="3"/>
        <v/>
      </c>
      <c r="G14" s="17" t="str">
        <f t="shared" si="7"/>
        <v/>
      </c>
      <c r="H14" s="17" t="str">
        <f t="shared" si="5"/>
        <v/>
      </c>
      <c r="I14" s="15" t="str">
        <f t="shared" si="6"/>
        <v/>
      </c>
      <c r="J14" s="18" t="s">
        <v>28</v>
      </c>
    </row>
    <row r="15" ht="15.0" customHeight="1">
      <c r="A15" s="15">
        <f>IF(DAY(DATE($B$3,$B$4,8))=8,8,"")</f>
        <v>8</v>
      </c>
      <c r="B15" s="15" t="str">
        <f t="shared" si="1"/>
        <v>木</v>
      </c>
      <c r="C15" s="15"/>
      <c r="D15" s="15"/>
      <c r="E15" s="15" t="str">
        <f t="shared" si="2"/>
        <v/>
      </c>
      <c r="F15" s="15" t="str">
        <f t="shared" si="3"/>
        <v/>
      </c>
      <c r="G15" s="17" t="str">
        <f t="shared" si="7"/>
        <v/>
      </c>
      <c r="H15" s="17" t="str">
        <f t="shared" si="5"/>
        <v/>
      </c>
      <c r="I15" s="15" t="str">
        <f t="shared" si="6"/>
        <v/>
      </c>
      <c r="J15" s="18" t="s">
        <v>26</v>
      </c>
    </row>
    <row r="16" ht="15.0" customHeight="1">
      <c r="A16" s="15">
        <f>IF(DAY(DATE($B$3,$B$4,9))=9,9,"")</f>
        <v>9</v>
      </c>
      <c r="B16" s="15" t="str">
        <f t="shared" si="1"/>
        <v>金</v>
      </c>
      <c r="C16" s="15"/>
      <c r="D16" s="15"/>
      <c r="E16" s="15" t="str">
        <f t="shared" si="2"/>
        <v/>
      </c>
      <c r="F16" s="15" t="str">
        <f t="shared" si="3"/>
        <v/>
      </c>
      <c r="G16" s="17" t="str">
        <f t="shared" si="7"/>
        <v/>
      </c>
      <c r="H16" s="17" t="str">
        <f t="shared" si="5"/>
        <v/>
      </c>
      <c r="I16" s="15" t="str">
        <f t="shared" si="6"/>
        <v/>
      </c>
      <c r="J16" s="18" t="s">
        <v>26</v>
      </c>
    </row>
    <row r="17" ht="15.0" customHeight="1">
      <c r="A17" s="15">
        <f>IF(DAY(DATE($B$3,$B$4,10))=10,10,"")</f>
        <v>10</v>
      </c>
      <c r="B17" s="15" t="str">
        <f t="shared" si="1"/>
        <v>土</v>
      </c>
      <c r="C17" s="15"/>
      <c r="D17" s="15"/>
      <c r="E17" s="15" t="str">
        <f t="shared" si="2"/>
        <v/>
      </c>
      <c r="F17" s="15" t="str">
        <f t="shared" si="3"/>
        <v/>
      </c>
      <c r="G17" s="17" t="str">
        <f t="shared" si="7"/>
        <v/>
      </c>
      <c r="H17" s="17" t="str">
        <f t="shared" si="5"/>
        <v/>
      </c>
      <c r="I17" s="15" t="str">
        <f t="shared" si="6"/>
        <v/>
      </c>
      <c r="J17" s="18" t="s">
        <v>26</v>
      </c>
    </row>
    <row r="18" ht="15.0" customHeight="1">
      <c r="A18" s="15">
        <f>IF(DAY(DATE($B$3,$B$4,11))=11,11,"")</f>
        <v>11</v>
      </c>
      <c r="B18" s="15" t="str">
        <f t="shared" si="1"/>
        <v>日</v>
      </c>
      <c r="C18" s="15"/>
      <c r="D18" s="15"/>
      <c r="E18" s="15" t="str">
        <f t="shared" si="2"/>
        <v/>
      </c>
      <c r="F18" s="15" t="str">
        <f t="shared" si="3"/>
        <v/>
      </c>
      <c r="G18" s="17" t="str">
        <f t="shared" si="7"/>
        <v/>
      </c>
      <c r="H18" s="17" t="str">
        <f t="shared" si="5"/>
        <v/>
      </c>
      <c r="I18" s="15" t="str">
        <f t="shared" si="6"/>
        <v/>
      </c>
      <c r="J18" s="18" t="s">
        <v>26</v>
      </c>
    </row>
    <row r="19" ht="15.0" customHeight="1">
      <c r="A19" s="15">
        <f>IF(DAY(DATE($B$3,$B$4,12))=12,12,"")</f>
        <v>12</v>
      </c>
      <c r="B19" s="15" t="str">
        <f t="shared" si="1"/>
        <v>月</v>
      </c>
      <c r="C19" s="15"/>
      <c r="D19" s="15"/>
      <c r="E19" s="15" t="str">
        <f t="shared" si="2"/>
        <v/>
      </c>
      <c r="F19" s="15" t="str">
        <f t="shared" si="3"/>
        <v/>
      </c>
      <c r="G19" s="17" t="str">
        <f t="shared" si="7"/>
        <v/>
      </c>
      <c r="H19" s="17" t="str">
        <f t="shared" si="5"/>
        <v/>
      </c>
      <c r="I19" s="15" t="str">
        <f t="shared" si="6"/>
        <v/>
      </c>
      <c r="J19" s="18" t="s">
        <v>26</v>
      </c>
    </row>
    <row r="20" ht="15.0" customHeight="1">
      <c r="A20" s="15">
        <f>IF(DAY(DATE($B$3,$B$4,13))=13,13,"")</f>
        <v>13</v>
      </c>
      <c r="B20" s="15" t="str">
        <f t="shared" si="1"/>
        <v>火</v>
      </c>
      <c r="C20" s="15"/>
      <c r="D20" s="15"/>
      <c r="E20" s="15" t="str">
        <f t="shared" si="2"/>
        <v/>
      </c>
      <c r="F20" s="15" t="str">
        <f t="shared" si="3"/>
        <v/>
      </c>
      <c r="G20" s="17" t="str">
        <f t="shared" si="7"/>
        <v/>
      </c>
      <c r="H20" s="17" t="str">
        <f t="shared" si="5"/>
        <v/>
      </c>
      <c r="I20" s="15" t="str">
        <f t="shared" si="6"/>
        <v/>
      </c>
      <c r="J20" s="18" t="s">
        <v>26</v>
      </c>
    </row>
    <row r="21" ht="15.0" customHeight="1">
      <c r="A21" s="15">
        <f>IF(DAY(DATE($B$3,$B$4,14))=14,14,"")</f>
        <v>14</v>
      </c>
      <c r="B21" s="15" t="str">
        <f t="shared" si="1"/>
        <v>水</v>
      </c>
      <c r="C21" s="15"/>
      <c r="D21" s="15"/>
      <c r="E21" s="15" t="str">
        <f t="shared" si="2"/>
        <v/>
      </c>
      <c r="F21" s="15" t="str">
        <f t="shared" si="3"/>
        <v/>
      </c>
      <c r="G21" s="17" t="str">
        <f t="shared" si="7"/>
        <v/>
      </c>
      <c r="H21" s="17" t="str">
        <f t="shared" si="5"/>
        <v/>
      </c>
      <c r="I21" s="15" t="str">
        <f t="shared" si="6"/>
        <v/>
      </c>
      <c r="J21" s="18" t="s">
        <v>26</v>
      </c>
    </row>
    <row r="22" ht="15.0" customHeight="1">
      <c r="A22" s="15">
        <f>IF(DAY(DATE($B$3,$B$4,15))=15,15,"")</f>
        <v>15</v>
      </c>
      <c r="B22" s="15" t="str">
        <f t="shared" si="1"/>
        <v>木</v>
      </c>
      <c r="C22" s="15"/>
      <c r="D22" s="15"/>
      <c r="E22" s="15" t="str">
        <f t="shared" si="2"/>
        <v/>
      </c>
      <c r="F22" s="15" t="str">
        <f t="shared" si="3"/>
        <v/>
      </c>
      <c r="G22" s="17" t="str">
        <f t="shared" si="7"/>
        <v/>
      </c>
      <c r="H22" s="17" t="str">
        <f t="shared" si="5"/>
        <v/>
      </c>
      <c r="I22" s="15" t="str">
        <f t="shared" si="6"/>
        <v/>
      </c>
      <c r="J22" s="18" t="s">
        <v>26</v>
      </c>
    </row>
    <row r="23" ht="15.0" customHeight="1">
      <c r="A23" s="15">
        <f>IF(DAY(DATE($B$3,$B$4,16))=16,16,"")</f>
        <v>16</v>
      </c>
      <c r="B23" s="15" t="str">
        <f t="shared" si="1"/>
        <v>金</v>
      </c>
      <c r="C23" s="15"/>
      <c r="D23" s="15"/>
      <c r="E23" s="15" t="str">
        <f t="shared" si="2"/>
        <v/>
      </c>
      <c r="F23" s="15" t="str">
        <f t="shared" si="3"/>
        <v/>
      </c>
      <c r="G23" s="17" t="str">
        <f t="shared" si="7"/>
        <v/>
      </c>
      <c r="H23" s="17" t="str">
        <f t="shared" si="5"/>
        <v/>
      </c>
      <c r="I23" s="15" t="str">
        <f t="shared" si="6"/>
        <v/>
      </c>
      <c r="J23" s="18" t="s">
        <v>26</v>
      </c>
    </row>
    <row r="24" ht="15.0" customHeight="1">
      <c r="A24" s="15">
        <f>IF(DAY(DATE($B$3,$B$4,17))=17,17,"")</f>
        <v>17</v>
      </c>
      <c r="B24" s="15" t="str">
        <f t="shared" si="1"/>
        <v>土</v>
      </c>
      <c r="C24" s="15"/>
      <c r="D24" s="15"/>
      <c r="E24" s="15" t="str">
        <f t="shared" si="2"/>
        <v/>
      </c>
      <c r="F24" s="15" t="str">
        <f t="shared" si="3"/>
        <v/>
      </c>
      <c r="G24" s="17" t="str">
        <f t="shared" si="7"/>
        <v/>
      </c>
      <c r="H24" s="17" t="str">
        <f t="shared" si="5"/>
        <v/>
      </c>
      <c r="I24" s="15" t="str">
        <f t="shared" si="6"/>
        <v/>
      </c>
      <c r="J24" s="18" t="s">
        <v>26</v>
      </c>
    </row>
    <row r="25" ht="15.0" customHeight="1">
      <c r="A25" s="15">
        <f>IF(DAY(DATE($B$3,$B$4,18))=18,18,"")</f>
        <v>18</v>
      </c>
      <c r="B25" s="15" t="str">
        <f t="shared" si="1"/>
        <v>日</v>
      </c>
      <c r="C25" s="15"/>
      <c r="D25" s="15"/>
      <c r="E25" s="15" t="str">
        <f t="shared" si="2"/>
        <v/>
      </c>
      <c r="F25" s="15" t="str">
        <f t="shared" si="3"/>
        <v/>
      </c>
      <c r="G25" s="17" t="str">
        <f t="shared" si="7"/>
        <v/>
      </c>
      <c r="H25" s="17" t="str">
        <f t="shared" si="5"/>
        <v/>
      </c>
      <c r="I25" s="15" t="str">
        <f t="shared" si="6"/>
        <v/>
      </c>
      <c r="J25" s="18" t="s">
        <v>26</v>
      </c>
    </row>
    <row r="26" ht="15.0" customHeight="1">
      <c r="A26" s="15">
        <f>IF(DAY(DATE($B$3,$B$4,19))=19,19,"")</f>
        <v>19</v>
      </c>
      <c r="B26" s="15" t="str">
        <f t="shared" si="1"/>
        <v>月</v>
      </c>
      <c r="C26" s="15"/>
      <c r="D26" s="15"/>
      <c r="E26" s="15" t="str">
        <f t="shared" si="2"/>
        <v/>
      </c>
      <c r="F26" s="15" t="str">
        <f t="shared" si="3"/>
        <v/>
      </c>
      <c r="G26" s="17" t="str">
        <f t="shared" si="7"/>
        <v/>
      </c>
      <c r="H26" s="17" t="str">
        <f t="shared" si="5"/>
        <v/>
      </c>
      <c r="I26" s="15" t="str">
        <f t="shared" si="6"/>
        <v/>
      </c>
      <c r="J26" s="18" t="s">
        <v>26</v>
      </c>
    </row>
    <row r="27" ht="15.0" customHeight="1">
      <c r="A27" s="15">
        <f>IF(DAY(DATE($B$3,$B$4,20))=20,20,"")</f>
        <v>20</v>
      </c>
      <c r="B27" s="15" t="str">
        <f t="shared" si="1"/>
        <v>火</v>
      </c>
      <c r="C27" s="15"/>
      <c r="D27" s="15"/>
      <c r="E27" s="15" t="str">
        <f t="shared" si="2"/>
        <v/>
      </c>
      <c r="F27" s="15" t="str">
        <f t="shared" si="3"/>
        <v/>
      </c>
      <c r="G27" s="17" t="str">
        <f t="shared" si="7"/>
        <v/>
      </c>
      <c r="H27" s="17" t="str">
        <f t="shared" si="5"/>
        <v/>
      </c>
      <c r="I27" s="15" t="str">
        <f t="shared" si="6"/>
        <v/>
      </c>
      <c r="J27" s="18" t="s">
        <v>26</v>
      </c>
    </row>
    <row r="28" ht="15.0" customHeight="1">
      <c r="A28" s="15">
        <f>IF(DAY(DATE($B$3,$B$4,21))=21,21,"")</f>
        <v>21</v>
      </c>
      <c r="B28" s="15" t="str">
        <f t="shared" si="1"/>
        <v>水</v>
      </c>
      <c r="C28" s="15"/>
      <c r="D28" s="15"/>
      <c r="E28" s="15" t="str">
        <f t="shared" si="2"/>
        <v/>
      </c>
      <c r="F28" s="15" t="str">
        <f t="shared" si="3"/>
        <v/>
      </c>
      <c r="G28" s="17" t="str">
        <f t="shared" si="7"/>
        <v/>
      </c>
      <c r="H28" s="17" t="str">
        <f t="shared" si="5"/>
        <v/>
      </c>
      <c r="I28" s="15" t="str">
        <f t="shared" si="6"/>
        <v/>
      </c>
      <c r="J28" s="18" t="s">
        <v>26</v>
      </c>
    </row>
    <row r="29" ht="15.0" customHeight="1">
      <c r="A29" s="15">
        <f>IF(DAY(DATE($B$3,$B$4,22))=22,22,"")</f>
        <v>22</v>
      </c>
      <c r="B29" s="15" t="str">
        <f t="shared" si="1"/>
        <v>木</v>
      </c>
      <c r="C29" s="15"/>
      <c r="D29" s="15"/>
      <c r="E29" s="15" t="str">
        <f t="shared" si="2"/>
        <v/>
      </c>
      <c r="F29" s="15" t="str">
        <f t="shared" si="3"/>
        <v/>
      </c>
      <c r="G29" s="17" t="str">
        <f t="shared" si="7"/>
        <v/>
      </c>
      <c r="H29" s="17" t="str">
        <f t="shared" si="5"/>
        <v/>
      </c>
      <c r="I29" s="15" t="str">
        <f t="shared" si="6"/>
        <v/>
      </c>
      <c r="J29" s="18" t="s">
        <v>26</v>
      </c>
    </row>
    <row r="30" ht="15.0" customHeight="1">
      <c r="A30" s="15">
        <f>IF(DAY(DATE($B$3,$B$4,23))=23,23,"")</f>
        <v>23</v>
      </c>
      <c r="B30" s="15" t="str">
        <f t="shared" si="1"/>
        <v>金</v>
      </c>
      <c r="C30" s="15"/>
      <c r="D30" s="15"/>
      <c r="E30" s="15" t="str">
        <f t="shared" si="2"/>
        <v/>
      </c>
      <c r="F30" s="15" t="str">
        <f t="shared" si="3"/>
        <v/>
      </c>
      <c r="G30" s="17" t="str">
        <f t="shared" si="7"/>
        <v/>
      </c>
      <c r="H30" s="17" t="str">
        <f t="shared" si="5"/>
        <v/>
      </c>
      <c r="I30" s="15" t="str">
        <f t="shared" si="6"/>
        <v/>
      </c>
      <c r="J30" s="18" t="s">
        <v>26</v>
      </c>
    </row>
    <row r="31" ht="15.0" customHeight="1">
      <c r="A31" s="15">
        <f>IF(DAY(DATE($B$3,$B$4,24))=24,24,"")</f>
        <v>24</v>
      </c>
      <c r="B31" s="15" t="str">
        <f t="shared" si="1"/>
        <v>土</v>
      </c>
      <c r="C31" s="15"/>
      <c r="D31" s="15"/>
      <c r="E31" s="15" t="str">
        <f t="shared" si="2"/>
        <v/>
      </c>
      <c r="F31" s="15" t="str">
        <f t="shared" si="3"/>
        <v/>
      </c>
      <c r="G31" s="17" t="str">
        <f t="shared" si="7"/>
        <v/>
      </c>
      <c r="H31" s="17" t="str">
        <f t="shared" si="5"/>
        <v/>
      </c>
      <c r="I31" s="15" t="str">
        <f t="shared" si="6"/>
        <v/>
      </c>
      <c r="J31" s="18" t="s">
        <v>26</v>
      </c>
    </row>
    <row r="32" ht="15.0" customHeight="1">
      <c r="A32" s="15">
        <f>IF(DAY(DATE($B$3,$B$4,25))=25,25,"")</f>
        <v>25</v>
      </c>
      <c r="B32" s="15" t="str">
        <f t="shared" si="1"/>
        <v>日</v>
      </c>
      <c r="C32" s="15"/>
      <c r="D32" s="15"/>
      <c r="E32" s="15" t="str">
        <f t="shared" si="2"/>
        <v/>
      </c>
      <c r="F32" s="15" t="str">
        <f t="shared" si="3"/>
        <v/>
      </c>
      <c r="G32" s="17" t="str">
        <f t="shared" si="7"/>
        <v/>
      </c>
      <c r="H32" s="17" t="str">
        <f t="shared" si="5"/>
        <v/>
      </c>
      <c r="I32" s="15" t="str">
        <f t="shared" si="6"/>
        <v/>
      </c>
      <c r="J32" s="18" t="s">
        <v>26</v>
      </c>
    </row>
    <row r="33" ht="15.0" customHeight="1">
      <c r="A33" s="15">
        <f>IF(DAY(DATE($B$3,$B$4,26))=26,26,"")</f>
        <v>26</v>
      </c>
      <c r="B33" s="15" t="str">
        <f t="shared" si="1"/>
        <v>月</v>
      </c>
      <c r="C33" s="15"/>
      <c r="D33" s="15"/>
      <c r="E33" s="15" t="str">
        <f t="shared" si="2"/>
        <v/>
      </c>
      <c r="F33" s="15" t="str">
        <f t="shared" si="3"/>
        <v/>
      </c>
      <c r="G33" s="17" t="str">
        <f t="shared" si="7"/>
        <v/>
      </c>
      <c r="H33" s="17" t="str">
        <f t="shared" si="5"/>
        <v/>
      </c>
      <c r="I33" s="15" t="str">
        <f t="shared" si="6"/>
        <v/>
      </c>
      <c r="J33" s="18" t="s">
        <v>26</v>
      </c>
    </row>
    <row r="34" ht="15.0" customHeight="1">
      <c r="A34" s="15">
        <f>IF(DAY(DATE($B$3,$B$4,27))=27,27,"")</f>
        <v>27</v>
      </c>
      <c r="B34" s="15" t="str">
        <f t="shared" si="1"/>
        <v>火</v>
      </c>
      <c r="C34" s="15"/>
      <c r="D34" s="15"/>
      <c r="E34" s="15" t="str">
        <f t="shared" si="2"/>
        <v/>
      </c>
      <c r="F34" s="15" t="str">
        <f t="shared" si="3"/>
        <v/>
      </c>
      <c r="G34" s="17" t="str">
        <f t="shared" si="7"/>
        <v/>
      </c>
      <c r="H34" s="17" t="str">
        <f t="shared" si="5"/>
        <v/>
      </c>
      <c r="I34" s="15" t="str">
        <f t="shared" si="6"/>
        <v/>
      </c>
      <c r="J34" s="18" t="s">
        <v>26</v>
      </c>
    </row>
    <row r="35" ht="15.0" customHeight="1">
      <c r="A35" s="15">
        <f>IF(DAY(DATE($B$3,$B$4,28))=28,28,"")</f>
        <v>28</v>
      </c>
      <c r="B35" s="15" t="str">
        <f t="shared" si="1"/>
        <v>水</v>
      </c>
      <c r="C35" s="15"/>
      <c r="D35" s="15"/>
      <c r="E35" s="15" t="str">
        <f t="shared" si="2"/>
        <v/>
      </c>
      <c r="F35" s="15" t="str">
        <f t="shared" si="3"/>
        <v/>
      </c>
      <c r="G35" s="17" t="str">
        <f t="shared" si="7"/>
        <v/>
      </c>
      <c r="H35" s="17" t="str">
        <f t="shared" si="5"/>
        <v/>
      </c>
      <c r="I35" s="15" t="str">
        <f t="shared" si="6"/>
        <v/>
      </c>
      <c r="J35" s="18" t="s">
        <v>26</v>
      </c>
    </row>
    <row r="36" ht="15.0" customHeight="1">
      <c r="A36" s="15">
        <f>IF(DAY(DATE($B$3,$B$4,29))=29,29,"")</f>
        <v>29</v>
      </c>
      <c r="B36" s="15" t="str">
        <f t="shared" si="1"/>
        <v>木</v>
      </c>
      <c r="C36" s="15"/>
      <c r="D36" s="15"/>
      <c r="E36" s="15" t="str">
        <f t="shared" si="2"/>
        <v/>
      </c>
      <c r="F36" s="15" t="str">
        <f t="shared" si="3"/>
        <v/>
      </c>
      <c r="G36" s="17" t="str">
        <f t="shared" si="7"/>
        <v/>
      </c>
      <c r="H36" s="17" t="str">
        <f t="shared" si="5"/>
        <v/>
      </c>
      <c r="I36" s="15" t="str">
        <f t="shared" si="6"/>
        <v/>
      </c>
      <c r="J36" s="18" t="s">
        <v>26</v>
      </c>
    </row>
    <row r="37" ht="15.0" customHeight="1">
      <c r="A37" s="15">
        <f>IF(DAY(DATE($B$3,$B$4,30))=30,30,"")</f>
        <v>30</v>
      </c>
      <c r="B37" s="15" t="str">
        <f t="shared" si="1"/>
        <v>金</v>
      </c>
      <c r="C37" s="15"/>
      <c r="D37" s="15"/>
      <c r="E37" s="15" t="str">
        <f t="shared" si="2"/>
        <v/>
      </c>
      <c r="F37" s="15" t="str">
        <f t="shared" si="3"/>
        <v/>
      </c>
      <c r="G37" s="17" t="str">
        <f t="shared" si="7"/>
        <v/>
      </c>
      <c r="H37" s="17" t="str">
        <f t="shared" si="5"/>
        <v/>
      </c>
      <c r="I37" s="15" t="str">
        <f t="shared" si="6"/>
        <v/>
      </c>
      <c r="J37" s="18" t="s">
        <v>26</v>
      </c>
    </row>
    <row r="38" ht="15.0" customHeight="1">
      <c r="A38" s="15">
        <f>IF(DAY(DATE($B$3,$B$4,31))=31,31,"")</f>
        <v>31</v>
      </c>
      <c r="B38" s="15" t="str">
        <f t="shared" si="1"/>
        <v>土</v>
      </c>
      <c r="C38" s="15"/>
      <c r="D38" s="15"/>
      <c r="E38" s="15" t="str">
        <f t="shared" si="2"/>
        <v/>
      </c>
      <c r="F38" s="15" t="str">
        <f t="shared" si="3"/>
        <v/>
      </c>
      <c r="G38" s="17" t="str">
        <f t="shared" si="7"/>
        <v/>
      </c>
      <c r="H38" s="17" t="str">
        <f t="shared" si="5"/>
        <v/>
      </c>
      <c r="I38" s="15" t="str">
        <f t="shared" si="6"/>
        <v/>
      </c>
      <c r="J38" s="18" t="s">
        <v>26</v>
      </c>
    </row>
    <row r="39" ht="15.0" customHeight="1">
      <c r="A39" s="22" t="s">
        <v>29</v>
      </c>
      <c r="B39" s="23"/>
      <c r="C39" s="23"/>
      <c r="D39" s="23"/>
      <c r="E39" s="6"/>
      <c r="F39" s="24">
        <f t="shared" ref="F39:I39" si="8">SUM(F8:F38)</f>
        <v>1.333333333</v>
      </c>
      <c r="G39" s="24">
        <f t="shared" si="8"/>
        <v>0.3333333333</v>
      </c>
      <c r="H39" s="24">
        <f t="shared" si="8"/>
        <v>0.08333333333</v>
      </c>
      <c r="I39" s="24">
        <f t="shared" si="8"/>
        <v>0</v>
      </c>
      <c r="J39" s="25"/>
    </row>
    <row r="40" ht="15.0" customHeight="1">
      <c r="A40" s="26"/>
      <c r="B40" s="27"/>
      <c r="C40" s="26"/>
      <c r="D40" s="27"/>
      <c r="E40" s="26"/>
      <c r="F40" s="27"/>
      <c r="G40" s="26"/>
      <c r="H40" s="27"/>
      <c r="I40" s="27"/>
      <c r="J40" s="27"/>
    </row>
    <row r="41" ht="15.0" customHeight="1">
      <c r="A41" s="28" t="s">
        <v>30</v>
      </c>
      <c r="B41" s="29"/>
      <c r="C41" s="29"/>
      <c r="D41" s="29"/>
      <c r="E41" s="29"/>
      <c r="F41" s="29"/>
      <c r="G41" s="29"/>
      <c r="H41" s="29"/>
      <c r="I41" s="29"/>
      <c r="J41" s="30"/>
    </row>
    <row r="42" ht="15.0" customHeight="1">
      <c r="A42" s="31"/>
      <c r="J42" s="32"/>
    </row>
    <row r="43" ht="15.0" customHeight="1">
      <c r="A43" s="31"/>
      <c r="J43" s="32"/>
    </row>
    <row r="44" ht="15.0" customHeight="1">
      <c r="A44" s="31"/>
      <c r="J44" s="32"/>
    </row>
    <row r="45" ht="15.0" customHeight="1">
      <c r="A45" s="31"/>
      <c r="J45" s="32"/>
    </row>
    <row r="46" ht="15.0" customHeight="1">
      <c r="A46" s="31"/>
      <c r="J46" s="32"/>
    </row>
    <row r="47" ht="15.0" customHeight="1">
      <c r="A47" s="33"/>
      <c r="B47" s="34"/>
      <c r="C47" s="34"/>
      <c r="D47" s="34"/>
      <c r="E47" s="34"/>
      <c r="F47" s="34"/>
      <c r="G47" s="34"/>
      <c r="H47" s="34"/>
      <c r="I47" s="34"/>
      <c r="J47" s="11"/>
    </row>
  </sheetData>
  <mergeCells count="8">
    <mergeCell ref="C3:D3"/>
    <mergeCell ref="C4:D4"/>
    <mergeCell ref="C5:D5"/>
    <mergeCell ref="I3:J3"/>
    <mergeCell ref="I4:J4"/>
    <mergeCell ref="A1:J1"/>
    <mergeCell ref="A41:J47"/>
    <mergeCell ref="A39:E39"/>
  </mergeCells>
  <conditionalFormatting sqref="B8:B38">
    <cfRule type="cellIs" dxfId="3" priority="1" operator="equal">
      <formula>"日"</formula>
    </cfRule>
  </conditionalFormatting>
  <conditionalFormatting sqref="B8:B38">
    <cfRule type="cellIs" dxfId="4" priority="2" operator="equal">
      <formula>"土"</formula>
    </cfRule>
  </conditionalFormatting>
  <dataValidations>
    <dataValidation type="list" allowBlank="1" showErrorMessage="1" sqref="J8:J38">
      <formula1>"-,出勤（会社）,出勤（在宅）,有給,振休,特休,欠勤,遅刻,早退"</formula1>
    </dataValidation>
  </dataValidations>
  <printOptions horizontalCentered="1"/>
  <pageMargins bottom="0.75" footer="0.0" header="0.0" left="0.25" right="0.25" top="0.75"/>
  <pageSetup paperSize="9"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2026-01-20T17:45:19Z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