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共通仮設費率" sheetId="1" r:id="rId4"/>
    <sheet state="visible" name="現場管理費" sheetId="2" r:id="rId5"/>
    <sheet state="visible" name="工数計算" sheetId="3" r:id="rId6"/>
    <sheet state="visible" name="人工代" sheetId="4" r:id="rId7"/>
  </sheets>
  <definedNames/>
  <calcPr/>
</workbook>
</file>

<file path=xl/sharedStrings.xml><?xml version="1.0" encoding="utf-8"?>
<sst xmlns="http://schemas.openxmlformats.org/spreadsheetml/2006/main" count="98" uniqueCount="69">
  <si>
    <t>共通仮設費率 計算テンプレート</t>
  </si>
  <si>
    <t>工種リスト</t>
  </si>
  <si>
    <t>a</t>
  </si>
  <si>
    <t>b</t>
  </si>
  <si>
    <t>c</t>
  </si>
  <si>
    <t>入力項目</t>
  </si>
  <si>
    <t>建築新営</t>
  </si>
  <si>
    <t>工種</t>
  </si>
  <si>
    <t>建築改修</t>
  </si>
  <si>
    <t>直接工事費 (P)</t>
  </si>
  <si>
    <t>千円</t>
  </si>
  <si>
    <t>電気設備新営</t>
  </si>
  <si>
    <t>工期 (T)</t>
  </si>
  <si>
    <t>ヶ月</t>
  </si>
  <si>
    <t>電気設備改修</t>
  </si>
  <si>
    <t>機械設備新営</t>
  </si>
  <si>
    <t>計算結果</t>
  </si>
  <si>
    <t>機械設備改修</t>
  </si>
  <si>
    <t>共通仮設費率（Kr）</t>
  </si>
  <si>
    <t>%</t>
  </si>
  <si>
    <t>昇降機設備</t>
  </si>
  <si>
    <t>-</t>
  </si>
  <si>
    <t>現場管理費率 計算テンプレート</t>
  </si>
  <si>
    <t>純工事費（Np）</t>
  </si>
  <si>
    <t>現場管理費率（Jo）</t>
  </si>
  <si>
    <t>工数計算シミュレーション</t>
  </si>
  <si>
    <t>基本設定</t>
  </si>
  <si>
    <t>1人月の営業日数</t>
  </si>
  <si>
    <t>日</t>
  </si>
  <si>
    <t>1日の労働時間</t>
  </si>
  <si>
    <t>時間</t>
  </si>
  <si>
    <t>人月単価（税抜）</t>
  </si>
  <si>
    <t>円</t>
  </si>
  <si>
    <t>消費税率</t>
  </si>
  <si>
    <t>工数・費用</t>
  </si>
  <si>
    <t>工数</t>
  </si>
  <si>
    <t>人月</t>
  </si>
  <si>
    <t>作業期間</t>
  </si>
  <si>
    <t>開始日</t>
  </si>
  <si>
    <t>作業人数</t>
  </si>
  <si>
    <t>人</t>
  </si>
  <si>
    <t>換算工数（人月）</t>
  </si>
  <si>
    <t>換算工数（人日）</t>
  </si>
  <si>
    <t>人日</t>
  </si>
  <si>
    <t>換算工数（時間）</t>
  </si>
  <si>
    <t>税抜費用</t>
  </si>
  <si>
    <t>税込費用</t>
  </si>
  <si>
    <t>週5日稼働の完了日</t>
  </si>
  <si>
    <t>週7日稼働の完了日</t>
  </si>
  <si>
    <t>人工代 計算テンプレート</t>
  </si>
  <si>
    <t>職種</t>
  </si>
  <si>
    <t>単価</t>
  </si>
  <si>
    <t>人数</t>
  </si>
  <si>
    <t>日数</t>
  </si>
  <si>
    <t>小計</t>
  </si>
  <si>
    <t>特殊作業員</t>
  </si>
  <si>
    <t>普通作業員</t>
  </si>
  <si>
    <t>軽作業員</t>
  </si>
  <si>
    <t>とび工</t>
  </si>
  <si>
    <t>鉄筋工</t>
  </si>
  <si>
    <t>運転手（特殊）</t>
  </si>
  <si>
    <t>運転手（一般）</t>
  </si>
  <si>
    <t>型わく工</t>
  </si>
  <si>
    <t>大工</t>
  </si>
  <si>
    <t>左官</t>
  </si>
  <si>
    <t>交通誘導警備員A</t>
  </si>
  <si>
    <t>交通誘導警備員B</t>
  </si>
  <si>
    <t>その他</t>
  </si>
  <si>
    <t>合計人工代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</si>
</sst>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/m/d"/>
  </numFmts>
  <fonts count="11">
    <font>
      <sz val="10.0"/>
      <color rgb="FF000000"/>
      <name val="Arial"/>
      <scheme val="minor"/>
    </font>
    <font>
      <b/>
      <sz val="14.0"/>
      <color rgb="FFFFFFFF"/>
      <name val="'Google Sans Text'"/>
    </font>
    <font>
      <color theme="1"/>
      <name val="Google Sans Text"/>
    </font>
    <font>
      <b/>
      <sz val="12.0"/>
      <color rgb="FF1B1C1D"/>
      <name val="'Google Sans Text'"/>
    </font>
    <font>
      <sz val="12.0"/>
      <color rgb="FF1B1C1D"/>
      <name val="'Google Sans Text'"/>
    </font>
    <font>
      <sz val="12.0"/>
      <color rgb="FF000000"/>
      <name val="'Google Sans Text'"/>
    </font>
    <font>
      <color theme="1"/>
      <name val="Arial"/>
      <scheme val="minor"/>
    </font>
    <font/>
    <font>
      <b/>
      <sz val="12.0"/>
      <color rgb="FFCC0000"/>
      <name val="Google Sans Mono"/>
    </font>
    <font>
      <sz val="12.0"/>
      <color rgb="FF000000"/>
      <name val="Arial"/>
      <scheme val="minor"/>
    </font>
    <font>
      <b/>
      <sz val="12.0"/>
      <color rgb="FFCC0000"/>
      <name val="'Google Sans Text'"/>
    </font>
  </fonts>
  <fills count="7">
    <fill>
      <patternFill patternType="none"/>
    </fill>
    <fill>
      <patternFill patternType="lightGray"/>
    </fill>
    <fill>
      <patternFill patternType="solid">
        <fgColor rgb="FF2A816C"/>
        <bgColor rgb="FF2A816C"/>
      </patternFill>
    </fill>
    <fill>
      <patternFill patternType="solid">
        <fgColor rgb="FFBFD9D3"/>
        <bgColor rgb="FFBFD9D3"/>
      </patternFill>
    </fill>
    <fill>
      <patternFill patternType="solid">
        <fgColor rgb="FFF3F3F3"/>
        <bgColor rgb="FFF3F3F3"/>
      </patternFill>
    </fill>
    <fill>
      <patternFill patternType="solid">
        <fgColor rgb="FFE6B8AF"/>
        <bgColor rgb="FFE6B8AF"/>
      </patternFill>
    </fill>
    <fill>
      <patternFill patternType="solid">
        <fgColor rgb="FFFFFFFF"/>
        <bgColor rgb="FFFFFFFF"/>
      </patternFill>
    </fill>
  </fills>
  <borders count="8">
    <border/>
    <border>
      <bottom style="medium">
        <color rgb="FFBFD9D3"/>
      </bottom>
    </border>
    <border>
      <top style="medium">
        <color rgb="FFBFD9D3"/>
      </top>
      <bottom style="medium">
        <color rgb="FFBFD9D3"/>
      </bottom>
    </border>
    <border>
      <right style="thin">
        <color rgb="FFFFFFFF"/>
      </right>
    </border>
    <border>
      <bottom style="medium">
        <color rgb="FFE6B8AF"/>
      </bottom>
    </border>
    <border>
      <top style="thin">
        <color rgb="FFFFFFFF"/>
      </top>
      <bottom style="thin">
        <color rgb="FFFFFFFF"/>
      </bottom>
    </border>
    <border>
      <right style="thin">
        <color rgb="FFFFFFFF"/>
      </right>
      <top style="thin">
        <color rgb="FFFFFFFF"/>
      </top>
      <bottom style="thin">
        <color rgb="FFFFFFFF"/>
      </bottom>
    </border>
    <border>
      <top style="medium">
        <color rgb="FFE6B8AF"/>
      </top>
      <bottom style="medium">
        <color rgb="FFE6B8AF"/>
      </bottom>
    </border>
  </borders>
  <cellStyleXfs count="1">
    <xf borderId="0" fillId="0" fontId="0" numFmtId="0" applyAlignment="1" applyFont="1"/>
  </cellStyleXfs>
  <cellXfs count="37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left" readingOrder="0" shrinkToFit="0" vertical="center" wrapText="0"/>
    </xf>
    <xf borderId="0" fillId="0" fontId="2" numFmtId="0" xfId="0" applyAlignment="1" applyFont="1">
      <alignment readingOrder="0" shrinkToFit="0" vertical="top" wrapText="1"/>
    </xf>
    <xf borderId="0" fillId="3" fontId="3" numFmtId="0" xfId="0" applyAlignment="1" applyFill="1" applyFont="1">
      <alignment horizontal="left" readingOrder="0" shrinkToFit="0" vertical="center" wrapText="1"/>
    </xf>
    <xf borderId="0" fillId="0" fontId="2" numFmtId="0" xfId="0" applyAlignment="1" applyFont="1">
      <alignment horizontal="right" readingOrder="0" shrinkToFit="0" vertical="top" wrapText="1"/>
    </xf>
    <xf borderId="1" fillId="4" fontId="4" numFmtId="0" xfId="0" applyAlignment="1" applyBorder="1" applyFill="1" applyFont="1">
      <alignment horizontal="left" readingOrder="0" shrinkToFit="0" vertical="center" wrapText="1"/>
    </xf>
    <xf borderId="1" fillId="0" fontId="5" numFmtId="0" xfId="0" applyAlignment="1" applyBorder="1" applyFont="1">
      <alignment horizontal="left" readingOrder="0" shrinkToFit="0" vertical="center" wrapText="1"/>
    </xf>
    <xf borderId="1" fillId="4" fontId="5" numFmtId="0" xfId="0" applyAlignment="1" applyBorder="1" applyFont="1">
      <alignment horizontal="left" readingOrder="0" shrinkToFit="0" vertical="center" wrapText="1"/>
    </xf>
    <xf borderId="2" fillId="4" fontId="4" numFmtId="0" xfId="0" applyAlignment="1" applyBorder="1" applyFont="1">
      <alignment horizontal="left" readingOrder="0" shrinkToFit="0" vertical="center" wrapText="1"/>
    </xf>
    <xf borderId="2" fillId="0" fontId="5" numFmtId="3" xfId="0" applyAlignment="1" applyBorder="1" applyFont="1" applyNumberFormat="1">
      <alignment horizontal="right" readingOrder="0" shrinkToFit="0" vertical="center" wrapText="1"/>
    </xf>
    <xf borderId="2" fillId="4" fontId="5" numFmtId="0" xfId="0" applyAlignment="1" applyBorder="1" applyFont="1">
      <alignment horizontal="left" readingOrder="0" shrinkToFit="0" vertical="center" wrapText="1"/>
    </xf>
    <xf borderId="0" fillId="0" fontId="6" numFmtId="0" xfId="0" applyAlignment="1" applyFont="1">
      <alignment horizontal="left" shrinkToFit="0" vertical="center" wrapText="1"/>
    </xf>
    <xf borderId="3" fillId="0" fontId="7" numFmtId="0" xfId="0" applyBorder="1" applyFont="1"/>
    <xf borderId="0" fillId="0" fontId="2" numFmtId="0" xfId="0" applyAlignment="1" applyFont="1">
      <alignment horizontal="left" readingOrder="0" shrinkToFit="0" vertical="top" wrapText="1"/>
    </xf>
    <xf borderId="0" fillId="5" fontId="3" numFmtId="0" xfId="0" applyAlignment="1" applyFill="1" applyFont="1">
      <alignment horizontal="left" readingOrder="0" shrinkToFit="0" vertical="center" wrapText="1"/>
    </xf>
    <xf borderId="4" fillId="4" fontId="4" numFmtId="0" xfId="0" applyAlignment="1" applyBorder="1" applyFont="1">
      <alignment horizontal="left" readingOrder="0" shrinkToFit="0" vertical="center" wrapText="1"/>
    </xf>
    <xf borderId="4" fillId="0" fontId="8" numFmtId="4" xfId="0" applyAlignment="1" applyBorder="1" applyFont="1" applyNumberFormat="1">
      <alignment horizontal="right" readingOrder="0" shrinkToFit="0" vertical="center" wrapText="1"/>
    </xf>
    <xf borderId="4" fillId="4" fontId="5" numFmtId="0" xfId="0" applyAlignment="1" applyBorder="1" applyFont="1">
      <alignment horizontal="left" readingOrder="0" shrinkToFit="0" vertical="center" wrapText="1"/>
    </xf>
    <xf borderId="5" fillId="0" fontId="6" numFmtId="0" xfId="0" applyAlignment="1" applyBorder="1" applyFont="1">
      <alignment horizontal="left" shrinkToFit="0" vertical="center" wrapText="1"/>
    </xf>
    <xf borderId="5" fillId="0" fontId="7" numFmtId="0" xfId="0" applyBorder="1" applyFont="1"/>
    <xf borderId="6" fillId="0" fontId="7" numFmtId="0" xfId="0" applyBorder="1" applyFont="1"/>
    <xf borderId="1" fillId="0" fontId="5" numFmtId="0" xfId="0" applyAlignment="1" applyBorder="1" applyFont="1">
      <alignment horizontal="right" readingOrder="0" shrinkToFit="0" vertical="center" wrapText="1"/>
    </xf>
    <xf borderId="2" fillId="0" fontId="5" numFmtId="0" xfId="0" applyAlignment="1" applyBorder="1" applyFont="1">
      <alignment horizontal="right" readingOrder="0" shrinkToFit="0" vertical="center" wrapText="1"/>
    </xf>
    <xf borderId="1" fillId="0" fontId="5" numFmtId="164" xfId="0" applyAlignment="1" applyBorder="1" applyFont="1" applyNumberFormat="1">
      <alignment horizontal="right" readingOrder="0" shrinkToFit="0" vertical="center" wrapText="1"/>
    </xf>
    <xf borderId="1" fillId="4" fontId="9" numFmtId="0" xfId="0" applyAlignment="1" applyBorder="1" applyFont="1">
      <alignment horizontal="left" shrinkToFit="0" vertical="center" wrapText="1"/>
    </xf>
    <xf borderId="4" fillId="0" fontId="10" numFmtId="1" xfId="0" applyAlignment="1" applyBorder="1" applyFont="1" applyNumberFormat="1">
      <alignment horizontal="right" readingOrder="0" shrinkToFit="0" vertical="center" wrapText="1"/>
    </xf>
    <xf borderId="7" fillId="4" fontId="4" numFmtId="0" xfId="0" applyAlignment="1" applyBorder="1" applyFont="1">
      <alignment horizontal="left" readingOrder="0" shrinkToFit="0" vertical="center" wrapText="1"/>
    </xf>
    <xf borderId="7" fillId="0" fontId="10" numFmtId="1" xfId="0" applyAlignment="1" applyBorder="1" applyFont="1" applyNumberFormat="1">
      <alignment horizontal="right" readingOrder="0" shrinkToFit="0" vertical="center" wrapText="1"/>
    </xf>
    <xf borderId="7" fillId="4" fontId="5" numFmtId="0" xfId="0" applyAlignment="1" applyBorder="1" applyFont="1">
      <alignment horizontal="left" readingOrder="0" shrinkToFit="0" vertical="center" wrapText="1"/>
    </xf>
    <xf borderId="7" fillId="0" fontId="10" numFmtId="3" xfId="0" applyAlignment="1" applyBorder="1" applyFont="1" applyNumberFormat="1">
      <alignment horizontal="right" readingOrder="0" shrinkToFit="0" vertical="center" wrapText="1"/>
    </xf>
    <xf borderId="7" fillId="0" fontId="10" numFmtId="14" xfId="0" applyAlignment="1" applyBorder="1" applyFont="1" applyNumberFormat="1">
      <alignment horizontal="right" readingOrder="0" shrinkToFit="0" vertical="center" wrapText="1"/>
    </xf>
    <xf borderId="7" fillId="4" fontId="9" numFmtId="0" xfId="0" applyAlignment="1" applyBorder="1" applyFont="1">
      <alignment horizontal="left" shrinkToFit="0" vertical="center" wrapText="1"/>
    </xf>
    <xf borderId="7" fillId="0" fontId="10" numFmtId="164" xfId="0" applyAlignment="1" applyBorder="1" applyFont="1" applyNumberFormat="1">
      <alignment horizontal="right" readingOrder="0" shrinkToFit="0" vertical="center" wrapText="1"/>
    </xf>
    <xf borderId="1" fillId="0" fontId="5" numFmtId="3" xfId="0" applyAlignment="1" applyBorder="1" applyFont="1" applyNumberFormat="1">
      <alignment horizontal="right" readingOrder="0" shrinkToFit="0" vertical="center" wrapText="1"/>
    </xf>
    <xf borderId="1" fillId="6" fontId="5" numFmtId="0" xfId="0" applyAlignment="1" applyBorder="1" applyFill="1" applyFont="1">
      <alignment horizontal="right" readingOrder="0" shrinkToFit="0" vertical="center" wrapText="1"/>
    </xf>
    <xf borderId="1" fillId="6" fontId="5" numFmtId="3" xfId="0" applyAlignment="1" applyBorder="1" applyFont="1" applyNumberFormat="1">
      <alignment horizontal="right" readingOrder="0" shrinkToFit="0" vertical="center" wrapText="1"/>
    </xf>
    <xf borderId="4" fillId="0" fontId="8" numFmtId="3" xfId="0" applyAlignment="1" applyBorder="1" applyFont="1" applyNumberFormat="1">
      <alignment horizontal="right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13"/>
    <col customWidth="1" min="2" max="3" width="20.13"/>
    <col customWidth="1" hidden="1" min="4" max="7" width="6.38"/>
  </cols>
  <sheetData>
    <row r="1" ht="30.0" customHeight="1">
      <c r="A1" s="1" t="s">
        <v>0</v>
      </c>
      <c r="D1" s="2" t="s">
        <v>1</v>
      </c>
      <c r="E1" s="2" t="s">
        <v>2</v>
      </c>
      <c r="F1" s="2" t="s">
        <v>3</v>
      </c>
      <c r="G1" s="2" t="s">
        <v>4</v>
      </c>
    </row>
    <row r="2" ht="30.0" customHeight="1">
      <c r="A2" s="3" t="s">
        <v>5</v>
      </c>
      <c r="D2" s="2" t="s">
        <v>6</v>
      </c>
      <c r="E2" s="4">
        <v>3.346</v>
      </c>
      <c r="F2" s="4">
        <v>-0.282</v>
      </c>
      <c r="G2" s="4">
        <v>0.625</v>
      </c>
    </row>
    <row r="3" ht="30.0" customHeight="1">
      <c r="A3" s="5" t="s">
        <v>7</v>
      </c>
      <c r="B3" s="6" t="s">
        <v>6</v>
      </c>
      <c r="C3" s="7"/>
      <c r="D3" s="2" t="s">
        <v>8</v>
      </c>
      <c r="E3" s="4">
        <v>3.962</v>
      </c>
      <c r="F3" s="4">
        <v>-0.315</v>
      </c>
      <c r="G3" s="4">
        <v>0.531</v>
      </c>
    </row>
    <row r="4" ht="30.0" customHeight="1">
      <c r="A4" s="8" t="s">
        <v>9</v>
      </c>
      <c r="B4" s="9">
        <v>20000.0</v>
      </c>
      <c r="C4" s="10" t="s">
        <v>10</v>
      </c>
      <c r="D4" s="2" t="s">
        <v>11</v>
      </c>
      <c r="E4" s="4">
        <v>3.086</v>
      </c>
      <c r="F4" s="4">
        <v>-0.283</v>
      </c>
      <c r="G4" s="4">
        <v>0.673</v>
      </c>
    </row>
    <row r="5" ht="30.0" customHeight="1">
      <c r="A5" s="8" t="s">
        <v>12</v>
      </c>
      <c r="B5" s="9">
        <v>12.0</v>
      </c>
      <c r="C5" s="10" t="s">
        <v>13</v>
      </c>
      <c r="D5" s="2" t="s">
        <v>14</v>
      </c>
      <c r="E5" s="4">
        <v>1.751</v>
      </c>
      <c r="F5" s="4">
        <v>-0.119</v>
      </c>
      <c r="G5" s="4">
        <v>0.393</v>
      </c>
    </row>
    <row r="6" ht="30.0" customHeight="1">
      <c r="A6" s="11"/>
      <c r="C6" s="12"/>
      <c r="D6" s="13" t="s">
        <v>15</v>
      </c>
      <c r="E6" s="4">
        <v>2.173</v>
      </c>
      <c r="F6" s="4">
        <v>-0.178</v>
      </c>
      <c r="G6" s="4">
        <v>0.481</v>
      </c>
    </row>
    <row r="7" ht="30.0" customHeight="1">
      <c r="A7" s="14" t="s">
        <v>16</v>
      </c>
      <c r="D7" s="2" t="s">
        <v>17</v>
      </c>
      <c r="E7" s="4">
        <v>2.478</v>
      </c>
      <c r="F7" s="4">
        <v>-0.173</v>
      </c>
      <c r="G7" s="4">
        <v>0.383</v>
      </c>
    </row>
    <row r="8" ht="30.0" customHeight="1">
      <c r="A8" s="15" t="s">
        <v>18</v>
      </c>
      <c r="B8" s="16">
        <f>IFERROR(IF(B3="昇降機設備", ROUND(EXP(VLOOKUP(B3,$D$2:$G$8,2,FALSE) + VLOOKUP(B3,$D$2:$G$8,3,FALSE) * LN(B4)), 2), ROUND(EXP(VLOOKUP(B3,$D$2:$G$8,2,FALSE) + VLOOKUP(B3,$D$2:$G$8,3,FALSE) * LN(B4) + VLOOKUP(B3,$D$2:$G$8,4,FALSE) * LN(B5)), 2)), "入力値を確認")</f>
        <v>8.22</v>
      </c>
      <c r="C8" s="17" t="s">
        <v>19</v>
      </c>
      <c r="D8" s="2" t="s">
        <v>20</v>
      </c>
      <c r="E8" s="4">
        <v>4.577</v>
      </c>
      <c r="F8" s="4">
        <v>-0.323</v>
      </c>
      <c r="G8" s="4" t="s">
        <v>21</v>
      </c>
    </row>
    <row r="9" ht="30.0" customHeight="1">
      <c r="A9" s="11"/>
      <c r="C9" s="12"/>
      <c r="D9" s="2"/>
      <c r="E9" s="4"/>
      <c r="F9" s="4"/>
      <c r="G9" s="4"/>
    </row>
    <row r="10" ht="30.0" customHeight="1">
      <c r="A10" s="18"/>
      <c r="B10" s="19"/>
      <c r="C10" s="20"/>
      <c r="D10" s="2"/>
      <c r="E10" s="4"/>
      <c r="F10" s="4"/>
      <c r="G10" s="4"/>
    </row>
    <row r="11" ht="30.0" customHeight="1">
      <c r="A11" s="11"/>
      <c r="C11" s="12"/>
      <c r="D11" s="2"/>
      <c r="E11" s="4"/>
      <c r="F11" s="4"/>
      <c r="G11" s="4"/>
    </row>
  </sheetData>
  <mergeCells count="7">
    <mergeCell ref="A1:C1"/>
    <mergeCell ref="A2:C2"/>
    <mergeCell ref="A6:C6"/>
    <mergeCell ref="A7:C7"/>
    <mergeCell ref="A9:C9"/>
    <mergeCell ref="A10:C10"/>
    <mergeCell ref="A11:C11"/>
  </mergeCells>
  <dataValidations>
    <dataValidation type="list" allowBlank="1" showErrorMessage="1" sqref="B3">
      <formula1>'共通仮設費率'!$D$2:$D$8</formula1>
    </dataValidation>
  </dataValidation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13"/>
    <col customWidth="1" min="2" max="3" width="20.13"/>
    <col customWidth="1" hidden="1" min="4" max="7" width="6.38"/>
  </cols>
  <sheetData>
    <row r="1" ht="30.0" customHeight="1">
      <c r="A1" s="1" t="s">
        <v>22</v>
      </c>
      <c r="D1" s="2" t="s">
        <v>1</v>
      </c>
      <c r="E1" s="2" t="s">
        <v>2</v>
      </c>
      <c r="F1" s="2" t="s">
        <v>3</v>
      </c>
      <c r="G1" s="2" t="s">
        <v>4</v>
      </c>
    </row>
    <row r="2" ht="30.0" customHeight="1">
      <c r="A2" s="3" t="s">
        <v>5</v>
      </c>
      <c r="D2" s="2" t="s">
        <v>6</v>
      </c>
      <c r="E2" s="4">
        <v>5.899</v>
      </c>
      <c r="F2" s="4">
        <v>-0.447</v>
      </c>
      <c r="G2" s="4">
        <v>0.831</v>
      </c>
    </row>
    <row r="3" ht="30.0" customHeight="1">
      <c r="A3" s="5" t="s">
        <v>7</v>
      </c>
      <c r="B3" s="6" t="s">
        <v>6</v>
      </c>
      <c r="C3" s="7"/>
      <c r="D3" s="2" t="s">
        <v>8</v>
      </c>
      <c r="E3" s="4">
        <v>7.079</v>
      </c>
      <c r="F3" s="4">
        <v>-0.538</v>
      </c>
      <c r="G3" s="4">
        <v>0.773</v>
      </c>
    </row>
    <row r="4" ht="30.0" customHeight="1">
      <c r="A4" s="8" t="s">
        <v>23</v>
      </c>
      <c r="B4" s="9">
        <v>50000.0</v>
      </c>
      <c r="C4" s="10" t="s">
        <v>10</v>
      </c>
      <c r="D4" s="2" t="s">
        <v>11</v>
      </c>
      <c r="E4" s="4">
        <v>5.961</v>
      </c>
      <c r="F4" s="4">
        <v>-0.387</v>
      </c>
      <c r="G4" s="4">
        <v>0.629</v>
      </c>
    </row>
    <row r="5" ht="30.0" customHeight="1">
      <c r="A5" s="8" t="s">
        <v>12</v>
      </c>
      <c r="B5" s="9">
        <v>10.0</v>
      </c>
      <c r="C5" s="10" t="s">
        <v>13</v>
      </c>
      <c r="D5" s="2" t="s">
        <v>14</v>
      </c>
      <c r="E5" s="4">
        <v>6.038</v>
      </c>
      <c r="F5" s="4">
        <v>-0.431</v>
      </c>
      <c r="G5" s="4">
        <v>0.736</v>
      </c>
    </row>
    <row r="6" ht="30.0" customHeight="1">
      <c r="A6" s="11"/>
      <c r="C6" s="12"/>
      <c r="D6" s="13" t="s">
        <v>15</v>
      </c>
      <c r="E6" s="4">
        <v>4.723</v>
      </c>
      <c r="F6" s="4">
        <v>-0.252</v>
      </c>
      <c r="G6" s="4">
        <v>0.428</v>
      </c>
    </row>
    <row r="7" ht="30.0" customHeight="1">
      <c r="A7" s="14" t="s">
        <v>16</v>
      </c>
      <c r="D7" s="2" t="s">
        <v>17</v>
      </c>
      <c r="E7" s="4">
        <v>6.221</v>
      </c>
      <c r="F7" s="4">
        <v>-0.461</v>
      </c>
      <c r="G7" s="4">
        <v>0.8</v>
      </c>
    </row>
    <row r="8" ht="30.0" customHeight="1">
      <c r="A8" s="15" t="s">
        <v>24</v>
      </c>
      <c r="B8" s="16">
        <f>IFERROR(IF(B3="昇降機設備", ROUND(EXP(VLOOKUP(B3,$D$2:$G$8,2,FALSE) + VLOOKUP(B3,$D$2:$G$8,3,FALSE) * LN(B4)), 2), ROUND(EXP(VLOOKUP(B3,$D$2:$G$8,2,FALSE) + VLOOKUP(B3,$D$2:$G$8,3,FALSE) * LN(B4) + VLOOKUP(B3,$D$2:$G$8,4,FALSE) * LN(B5)), 2)), "入力値を確認")</f>
        <v>19.61</v>
      </c>
      <c r="C8" s="17" t="s">
        <v>19</v>
      </c>
      <c r="D8" s="2" t="s">
        <v>20</v>
      </c>
      <c r="E8" s="4">
        <v>7.438</v>
      </c>
      <c r="F8" s="4">
        <v>-0.448</v>
      </c>
      <c r="G8" s="4" t="s">
        <v>21</v>
      </c>
    </row>
    <row r="9" ht="30.0" customHeight="1">
      <c r="A9" s="11"/>
      <c r="C9" s="12"/>
      <c r="D9" s="2"/>
      <c r="E9" s="4"/>
      <c r="F9" s="4"/>
      <c r="G9" s="4"/>
    </row>
    <row r="10" ht="30.0" customHeight="1">
      <c r="A10" s="18"/>
      <c r="B10" s="19"/>
      <c r="C10" s="20"/>
      <c r="D10" s="2"/>
      <c r="E10" s="4"/>
      <c r="F10" s="4"/>
      <c r="G10" s="4"/>
    </row>
    <row r="11" ht="30.0" customHeight="1">
      <c r="A11" s="11"/>
      <c r="C11" s="12"/>
      <c r="D11" s="2"/>
      <c r="E11" s="4"/>
      <c r="F11" s="4"/>
      <c r="G11" s="4"/>
    </row>
  </sheetData>
  <mergeCells count="7">
    <mergeCell ref="A1:C1"/>
    <mergeCell ref="A2:C2"/>
    <mergeCell ref="A6:C6"/>
    <mergeCell ref="A7:C7"/>
    <mergeCell ref="A9:C9"/>
    <mergeCell ref="A10:C10"/>
    <mergeCell ref="A11:C11"/>
  </mergeCells>
  <dataValidations>
    <dataValidation type="list" allowBlank="1" showErrorMessage="1" sqref="B3">
      <formula1>'現場管理費'!$D$2:$D$8</formula1>
    </dataValidation>
  </dataValidation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13"/>
    <col customWidth="1" min="2" max="3" width="20.13"/>
  </cols>
  <sheetData>
    <row r="1" ht="30.0" customHeight="1">
      <c r="A1" s="1" t="s">
        <v>25</v>
      </c>
    </row>
    <row r="2" ht="30.0" customHeight="1">
      <c r="A2" s="3" t="s">
        <v>26</v>
      </c>
    </row>
    <row r="3" ht="30.0" customHeight="1">
      <c r="A3" s="5" t="s">
        <v>27</v>
      </c>
      <c r="B3" s="21">
        <v>20.0</v>
      </c>
      <c r="C3" s="7" t="s">
        <v>28</v>
      </c>
    </row>
    <row r="4" ht="30.0" customHeight="1">
      <c r="A4" s="8" t="s">
        <v>29</v>
      </c>
      <c r="B4" s="22">
        <v>8.0</v>
      </c>
      <c r="C4" s="10" t="s">
        <v>30</v>
      </c>
    </row>
    <row r="5" ht="30.0" customHeight="1">
      <c r="A5" s="8" t="s">
        <v>31</v>
      </c>
      <c r="B5" s="9">
        <v>800000.0</v>
      </c>
      <c r="C5" s="10" t="s">
        <v>32</v>
      </c>
    </row>
    <row r="6" ht="30.0" customHeight="1">
      <c r="A6" s="8" t="s">
        <v>33</v>
      </c>
      <c r="B6" s="22">
        <v>10.0</v>
      </c>
      <c r="C6" s="10" t="s">
        <v>19</v>
      </c>
    </row>
    <row r="7" ht="30.0" customHeight="1">
      <c r="A7" s="3" t="s">
        <v>34</v>
      </c>
    </row>
    <row r="8" ht="30.0" customHeight="1">
      <c r="A8" s="5" t="s">
        <v>35</v>
      </c>
      <c r="B8" s="21">
        <v>1.0</v>
      </c>
      <c r="C8" s="7" t="s">
        <v>36</v>
      </c>
    </row>
    <row r="9" ht="30.0" customHeight="1">
      <c r="A9" s="3" t="s">
        <v>37</v>
      </c>
    </row>
    <row r="10" ht="30.0" customHeight="1">
      <c r="A10" s="5" t="s">
        <v>38</v>
      </c>
      <c r="B10" s="23">
        <v>45929.0</v>
      </c>
      <c r="C10" s="24"/>
    </row>
    <row r="11" ht="30.0" customHeight="1">
      <c r="A11" s="5" t="s">
        <v>39</v>
      </c>
      <c r="B11" s="21">
        <v>1.0</v>
      </c>
      <c r="C11" s="7" t="s">
        <v>40</v>
      </c>
    </row>
    <row r="12" ht="30.0" customHeight="1">
      <c r="A12" s="11"/>
      <c r="C12" s="12"/>
    </row>
    <row r="13" ht="30.0" customHeight="1">
      <c r="A13" s="14" t="s">
        <v>16</v>
      </c>
    </row>
    <row r="14" ht="30.0" customHeight="1">
      <c r="A14" s="15" t="s">
        <v>41</v>
      </c>
      <c r="B14" s="25">
        <f>IF(C8="人月", B8, IF(C8="人日", B8/B3, B8/B3/B4))</f>
        <v>1</v>
      </c>
      <c r="C14" s="17" t="s">
        <v>36</v>
      </c>
    </row>
    <row r="15" ht="30.0" customHeight="1">
      <c r="A15" s="26" t="s">
        <v>42</v>
      </c>
      <c r="B15" s="27">
        <f>IF(C8="人月", B8*B3, IF(C8="人日", B8, B8/B4))</f>
        <v>20</v>
      </c>
      <c r="C15" s="28" t="s">
        <v>43</v>
      </c>
    </row>
    <row r="16" ht="30.0" customHeight="1">
      <c r="A16" s="26" t="s">
        <v>44</v>
      </c>
      <c r="B16" s="27">
        <f>IF(C8="人月", B8*B3*B4, IF(C8="人日", B8*B4, B8))</f>
        <v>160</v>
      </c>
      <c r="C16" s="28" t="s">
        <v>30</v>
      </c>
    </row>
    <row r="17" ht="30.0" customHeight="1">
      <c r="A17" s="26" t="s">
        <v>45</v>
      </c>
      <c r="B17" s="29">
        <f>B14*B5</f>
        <v>800000</v>
      </c>
      <c r="C17" s="28" t="s">
        <v>32</v>
      </c>
    </row>
    <row r="18" ht="30.0" customHeight="1">
      <c r="A18" s="26" t="s">
        <v>46</v>
      </c>
      <c r="B18" s="29">
        <f>B17*(1+B6/100)</f>
        <v>880000</v>
      </c>
      <c r="C18" s="28" t="s">
        <v>32</v>
      </c>
    </row>
    <row r="19" ht="30.0" customHeight="1">
      <c r="A19" s="26" t="s">
        <v>47</v>
      </c>
      <c r="B19" s="30">
        <f>WORKDAY(B10, CEILING(B15/B11, 1)-1)</f>
        <v>45954</v>
      </c>
      <c r="C19" s="31"/>
    </row>
    <row r="20" ht="30.0" customHeight="1">
      <c r="A20" s="26" t="s">
        <v>48</v>
      </c>
      <c r="B20" s="32">
        <f>B10 + CEILING(B15/B11, 1) - 1</f>
        <v>45948</v>
      </c>
      <c r="C20" s="31"/>
    </row>
    <row r="21" ht="30.0" customHeight="1">
      <c r="A21" s="11"/>
      <c r="C21" s="12"/>
    </row>
    <row r="22" ht="30.0" customHeight="1">
      <c r="A22" s="18"/>
      <c r="B22" s="19"/>
      <c r="C22" s="20"/>
    </row>
    <row r="23" ht="30.0" customHeight="1">
      <c r="A23" s="11"/>
      <c r="C23" s="12"/>
    </row>
  </sheetData>
  <mergeCells count="9">
    <mergeCell ref="A22:C22"/>
    <mergeCell ref="A23:C23"/>
    <mergeCell ref="A1:C1"/>
    <mergeCell ref="A2:C2"/>
    <mergeCell ref="A7:C7"/>
    <mergeCell ref="A9:C9"/>
    <mergeCell ref="A12:C12"/>
    <mergeCell ref="A13:C13"/>
    <mergeCell ref="A21:C21"/>
  </mergeCells>
  <dataValidations>
    <dataValidation type="list" allowBlank="1" showErrorMessage="1" sqref="C8">
      <formula1>"人月,人日,人時"</formula1>
    </dataValidation>
  </dataValidation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0.13"/>
    <col customWidth="1" min="2" max="5" width="20.13"/>
  </cols>
  <sheetData>
    <row r="1" ht="30.0" customHeight="1">
      <c r="A1" s="1" t="s">
        <v>49</v>
      </c>
      <c r="D1" s="1"/>
      <c r="E1" s="1"/>
    </row>
    <row r="2" ht="30.0" customHeight="1">
      <c r="A2" s="3" t="s">
        <v>50</v>
      </c>
      <c r="B2" s="3" t="s">
        <v>51</v>
      </c>
      <c r="C2" s="3" t="s">
        <v>52</v>
      </c>
      <c r="D2" s="3" t="s">
        <v>53</v>
      </c>
      <c r="E2" s="3" t="s">
        <v>54</v>
      </c>
    </row>
    <row r="3" ht="30.0" customHeight="1">
      <c r="A3" s="5" t="s">
        <v>55</v>
      </c>
      <c r="B3" s="33">
        <v>27035.0</v>
      </c>
      <c r="C3" s="34">
        <v>1.0</v>
      </c>
      <c r="D3" s="34">
        <v>1.0</v>
      </c>
      <c r="E3" s="35">
        <f t="shared" ref="E3:E15" si="1">B3*C3*D3</f>
        <v>27035</v>
      </c>
    </row>
    <row r="4" ht="30.0" customHeight="1">
      <c r="A4" s="5" t="s">
        <v>56</v>
      </c>
      <c r="B4" s="33">
        <v>22938.0</v>
      </c>
      <c r="C4" s="34">
        <v>0.0</v>
      </c>
      <c r="D4" s="34">
        <v>0.0</v>
      </c>
      <c r="E4" s="35">
        <f t="shared" si="1"/>
        <v>0</v>
      </c>
    </row>
    <row r="5" ht="30.0" customHeight="1">
      <c r="A5" s="5" t="s">
        <v>57</v>
      </c>
      <c r="B5" s="33">
        <v>18137.0</v>
      </c>
      <c r="C5" s="34">
        <v>0.0</v>
      </c>
      <c r="D5" s="34">
        <v>0.0</v>
      </c>
      <c r="E5" s="35">
        <f t="shared" si="1"/>
        <v>0</v>
      </c>
    </row>
    <row r="6" ht="30.0" customHeight="1">
      <c r="A6" s="5" t="s">
        <v>58</v>
      </c>
      <c r="B6" s="33">
        <v>29748.0</v>
      </c>
      <c r="C6" s="34">
        <v>0.0</v>
      </c>
      <c r="D6" s="34">
        <v>0.0</v>
      </c>
      <c r="E6" s="35">
        <f t="shared" si="1"/>
        <v>0</v>
      </c>
    </row>
    <row r="7" ht="30.0" customHeight="1">
      <c r="A7" s="5" t="s">
        <v>59</v>
      </c>
      <c r="B7" s="33">
        <v>30071.0</v>
      </c>
      <c r="C7" s="34">
        <v>0.0</v>
      </c>
      <c r="D7" s="34">
        <v>0.0</v>
      </c>
      <c r="E7" s="35">
        <f t="shared" si="1"/>
        <v>0</v>
      </c>
    </row>
    <row r="8" ht="30.0" customHeight="1">
      <c r="A8" s="5" t="s">
        <v>60</v>
      </c>
      <c r="B8" s="33">
        <v>28092.0</v>
      </c>
      <c r="C8" s="34">
        <v>0.0</v>
      </c>
      <c r="D8" s="34">
        <v>0.0</v>
      </c>
      <c r="E8" s="35">
        <f t="shared" si="1"/>
        <v>0</v>
      </c>
    </row>
    <row r="9" ht="30.0" customHeight="1">
      <c r="A9" s="5" t="s">
        <v>61</v>
      </c>
      <c r="B9" s="33">
        <v>24605.0</v>
      </c>
      <c r="C9" s="34">
        <v>0.0</v>
      </c>
      <c r="D9" s="34">
        <v>0.0</v>
      </c>
      <c r="E9" s="35">
        <f t="shared" si="1"/>
        <v>0</v>
      </c>
    </row>
    <row r="10" ht="30.0" customHeight="1">
      <c r="A10" s="5" t="s">
        <v>62</v>
      </c>
      <c r="B10" s="33">
        <v>30214.0</v>
      </c>
      <c r="C10" s="34">
        <v>0.0</v>
      </c>
      <c r="D10" s="34">
        <v>0.0</v>
      </c>
      <c r="E10" s="35">
        <f t="shared" si="1"/>
        <v>0</v>
      </c>
    </row>
    <row r="11" ht="30.0" customHeight="1">
      <c r="A11" s="5" t="s">
        <v>63</v>
      </c>
      <c r="B11" s="33">
        <v>29019.0</v>
      </c>
      <c r="C11" s="34">
        <v>0.0</v>
      </c>
      <c r="D11" s="34">
        <v>0.0</v>
      </c>
      <c r="E11" s="35">
        <f t="shared" si="1"/>
        <v>0</v>
      </c>
    </row>
    <row r="12" ht="30.0" customHeight="1">
      <c r="A12" s="5" t="s">
        <v>64</v>
      </c>
      <c r="B12" s="33">
        <v>29351.0</v>
      </c>
      <c r="C12" s="34">
        <v>0.0</v>
      </c>
      <c r="D12" s="34">
        <v>0.0</v>
      </c>
      <c r="E12" s="35">
        <f t="shared" si="1"/>
        <v>0</v>
      </c>
    </row>
    <row r="13" ht="30.0" customHeight="1">
      <c r="A13" s="5" t="s">
        <v>65</v>
      </c>
      <c r="B13" s="33">
        <v>17931.0</v>
      </c>
      <c r="C13" s="34">
        <v>0.0</v>
      </c>
      <c r="D13" s="34">
        <v>0.0</v>
      </c>
      <c r="E13" s="35">
        <f t="shared" si="1"/>
        <v>0</v>
      </c>
    </row>
    <row r="14" ht="30.0" customHeight="1">
      <c r="A14" s="8" t="s">
        <v>66</v>
      </c>
      <c r="B14" s="9">
        <v>15752.0</v>
      </c>
      <c r="C14" s="34">
        <v>0.0</v>
      </c>
      <c r="D14" s="34">
        <v>0.0</v>
      </c>
      <c r="E14" s="35">
        <f t="shared" si="1"/>
        <v>0</v>
      </c>
    </row>
    <row r="15" ht="30.0" customHeight="1">
      <c r="A15" s="8" t="s">
        <v>67</v>
      </c>
      <c r="B15" s="9">
        <v>0.0</v>
      </c>
      <c r="C15" s="34">
        <v>0.0</v>
      </c>
      <c r="D15" s="34">
        <v>0.0</v>
      </c>
      <c r="E15" s="35">
        <f t="shared" si="1"/>
        <v>0</v>
      </c>
    </row>
    <row r="16" ht="30.0" customHeight="1">
      <c r="A16" s="11"/>
      <c r="C16" s="12"/>
      <c r="D16" s="11"/>
      <c r="E16" s="11"/>
    </row>
    <row r="17" ht="30.0" customHeight="1">
      <c r="A17" s="14" t="s">
        <v>16</v>
      </c>
      <c r="D17" s="14"/>
      <c r="E17" s="14"/>
    </row>
    <row r="18" ht="30.0" customHeight="1">
      <c r="A18" s="15" t="s">
        <v>68</v>
      </c>
      <c r="B18" s="36">
        <f>SUM(E3:E15)</f>
        <v>27035</v>
      </c>
      <c r="C18" s="17" t="s">
        <v>32</v>
      </c>
      <c r="D18" s="17"/>
      <c r="E18" s="17"/>
    </row>
    <row r="19" ht="30.0" customHeight="1">
      <c r="A19" s="11"/>
      <c r="E19" s="12"/>
    </row>
    <row r="20" ht="30.0" customHeight="1">
      <c r="E20" s="12"/>
    </row>
    <row r="21" ht="30.0" customHeight="1">
      <c r="E21" s="12"/>
    </row>
    <row r="22" ht="30.0" customHeight="1">
      <c r="A22" s="11"/>
      <c r="C22" s="12"/>
      <c r="D22" s="11"/>
      <c r="E22" s="11"/>
    </row>
    <row r="23" ht="30.0" customHeight="1">
      <c r="A23" s="11"/>
      <c r="B23" s="11"/>
      <c r="C23" s="11"/>
      <c r="D23" s="11"/>
      <c r="E23" s="11"/>
    </row>
    <row r="24" ht="30.0" customHeight="1">
      <c r="A24" s="11"/>
      <c r="B24" s="11"/>
      <c r="C24" s="11"/>
      <c r="D24" s="11"/>
      <c r="E24" s="11"/>
    </row>
    <row r="25" ht="30.0" customHeight="1">
      <c r="A25" s="11"/>
      <c r="B25" s="11"/>
      <c r="C25" s="11"/>
      <c r="D25" s="11"/>
      <c r="E25" s="11"/>
    </row>
  </sheetData>
  <mergeCells count="5">
    <mergeCell ref="A1:C1"/>
    <mergeCell ref="A16:C16"/>
    <mergeCell ref="A17:C17"/>
    <mergeCell ref="A22:C22"/>
    <mergeCell ref="A19:E21"/>
  </mergeCells>
  <drawing r:id="rId1"/>
</worksheet>
</file>